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ксим\Desktop\"/>
    </mc:Choice>
  </mc:AlternateContent>
  <bookViews>
    <workbookView xWindow="0" yWindow="0" windowWidth="23016" windowHeight="9324"/>
  </bookViews>
  <sheets>
    <sheet name="прайс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6" i="2" l="1"/>
  <c r="R45" i="2"/>
  <c r="R43" i="2"/>
  <c r="R36" i="2"/>
  <c r="R35" i="2"/>
  <c r="R34" i="2"/>
  <c r="R32" i="2"/>
  <c r="R31" i="2"/>
  <c r="R29" i="2"/>
  <c r="R28" i="2"/>
  <c r="R27" i="2"/>
  <c r="R26" i="2"/>
  <c r="R25" i="2"/>
  <c r="R24" i="2"/>
  <c r="R21" i="2"/>
  <c r="R20" i="2"/>
  <c r="R19" i="2"/>
  <c r="R11" i="2"/>
  <c r="R10" i="2"/>
  <c r="R9" i="2"/>
  <c r="R8" i="2"/>
  <c r="R3" i="2"/>
  <c r="M16" i="2" l="1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N3" i="2" l="1"/>
  <c r="N4" i="2"/>
  <c r="N5" i="2"/>
  <c r="N6" i="2"/>
  <c r="N7" i="2"/>
  <c r="N8" i="2"/>
  <c r="N9" i="2"/>
  <c r="N10" i="2"/>
  <c r="N11" i="2"/>
  <c r="N12" i="2"/>
  <c r="N13" i="2"/>
  <c r="N14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1" i="2"/>
  <c r="N32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M3" i="2"/>
  <c r="M4" i="2"/>
  <c r="M5" i="2"/>
  <c r="M6" i="2"/>
  <c r="M7" i="2"/>
  <c r="M8" i="2"/>
  <c r="M9" i="2"/>
  <c r="M10" i="2"/>
  <c r="M11" i="2"/>
  <c r="M12" i="2"/>
  <c r="M13" i="2"/>
  <c r="M14" i="2"/>
  <c r="O9" i="2" l="1"/>
  <c r="P9" i="2" s="1"/>
  <c r="O8" i="2"/>
  <c r="P8" i="2" s="1"/>
</calcChain>
</file>

<file path=xl/sharedStrings.xml><?xml version="1.0" encoding="utf-8"?>
<sst xmlns="http://schemas.openxmlformats.org/spreadsheetml/2006/main" count="273" uniqueCount="130">
  <si>
    <t xml:space="preserve">шт.              на паллете </t>
  </si>
  <si>
    <t>ЗАБОРЫ И ОГРАЖДЕНИЯ</t>
  </si>
  <si>
    <t>ЛОГИСТИЧЕСКИЕ ХАРАКТЕРИСТИКИ</t>
  </si>
  <si>
    <t>№</t>
  </si>
  <si>
    <t>АРТИКУЛ</t>
  </si>
  <si>
    <t>ШТРИХКОД EAN-13</t>
  </si>
  <si>
    <t>НАИМЕНОВАНИЕ ПОЛНОЕ</t>
  </si>
  <si>
    <t>ВЕС,             кг / шт.</t>
  </si>
  <si>
    <t>ЕД.ИЗМ.</t>
  </si>
  <si>
    <t>вес паллеты, кг</t>
  </si>
  <si>
    <t>размер паллеты д/ш/в, метров</t>
  </si>
  <si>
    <t>объем, м3</t>
  </si>
  <si>
    <t>кол-во слоев</t>
  </si>
  <si>
    <t>шт. в слое</t>
  </si>
  <si>
    <t>шт.</t>
  </si>
  <si>
    <t>КЗ-390 ГЧ</t>
  </si>
  <si>
    <t>1,2/1,0/1,6</t>
  </si>
  <si>
    <t>КЗ-535 ГЧ</t>
  </si>
  <si>
    <t>ПЗ-130 ГЧ</t>
  </si>
  <si>
    <t>ПЗ-258 ГЧ</t>
  </si>
  <si>
    <t>6</t>
  </si>
  <si>
    <t>ТРОТУАРЫ И ПАРКОВКИ</t>
  </si>
  <si>
    <t>ПТУс-30 8К</t>
  </si>
  <si>
    <t>ПТУн-20 8К</t>
  </si>
  <si>
    <t>ПГЭко-50</t>
  </si>
  <si>
    <t>БТ-200</t>
  </si>
  <si>
    <t xml:space="preserve">ЛВ-50  </t>
  </si>
  <si>
    <t>СИСТЕМА ЛИНЕЙНОГО ВОДООТВЕДЕНИЯ</t>
  </si>
  <si>
    <t>КВ-70 DN100 АВС</t>
  </si>
  <si>
    <t>КВ-130 DN100 АВС</t>
  </si>
  <si>
    <t>СИСТЕМА ТОЧЕЧНОГО ВОДООТВЕДЕНИЯ</t>
  </si>
  <si>
    <t>Л-580 1,5т</t>
  </si>
  <si>
    <t>Л-580 3т</t>
  </si>
  <si>
    <t>Л-630 6т</t>
  </si>
  <si>
    <t>Л-630 15т</t>
  </si>
  <si>
    <t>Л-630 25т</t>
  </si>
  <si>
    <t>КК-1100</t>
  </si>
  <si>
    <t>КК-750</t>
  </si>
  <si>
    <t>Кон.К-1100</t>
  </si>
  <si>
    <t>ДК(Т)-1100</t>
  </si>
  <si>
    <t>Фото</t>
  </si>
  <si>
    <t>Коричневый</t>
  </si>
  <si>
    <t>Цвет</t>
  </si>
  <si>
    <t>Терракотовый</t>
  </si>
  <si>
    <t>Зеленый</t>
  </si>
  <si>
    <t>Черный</t>
  </si>
  <si>
    <t>Размер</t>
  </si>
  <si>
    <t xml:space="preserve">Колпак ППК на столб заборный 1,5х1,5 кирпича "Гибкая черепица" </t>
  </si>
  <si>
    <t xml:space="preserve">390х390х43 </t>
  </si>
  <si>
    <t>Колпак ППК на столб заборный 1,5х1,5 кирпича "Гибкая черепица"</t>
  </si>
  <si>
    <t>Колпак ППК на столб заборный 2х2 кирпича "Гибкая черепица"</t>
  </si>
  <si>
    <t>535х535х43</t>
  </si>
  <si>
    <t xml:space="preserve">Колпак ППК на столб заборный 2х2 кирпича "Гибкая черепица"  </t>
  </si>
  <si>
    <t>500х130х15</t>
  </si>
  <si>
    <t xml:space="preserve">Парапет ППК на пролет забора в 0,5 кирпича "Гибкая черепица"  </t>
  </si>
  <si>
    <t xml:space="preserve">Парапет ППК на пролет забора в 0,5 кирпича "Гибкая черепица" 500х130х15 </t>
  </si>
  <si>
    <t xml:space="preserve">500х258х25 </t>
  </si>
  <si>
    <t xml:space="preserve">Плитка ППК тротуарная УСИЛЕННАЯ "8кирпичей" </t>
  </si>
  <si>
    <t>330х330х30</t>
  </si>
  <si>
    <t>Красный</t>
  </si>
  <si>
    <t xml:space="preserve">330х330х30  </t>
  </si>
  <si>
    <t>Серый</t>
  </si>
  <si>
    <t xml:space="preserve"> Красный</t>
  </si>
  <si>
    <t xml:space="preserve"> Черный</t>
  </si>
  <si>
    <t xml:space="preserve">Плитка ППК тротуарная УНИВЕРСАЛЬНАЯ "8кирпичей" </t>
  </si>
  <si>
    <t xml:space="preserve">250х250х20  </t>
  </si>
  <si>
    <t xml:space="preserve">250х250х20 </t>
  </si>
  <si>
    <t>Плитка ППК тротуарная УНИВЕРСАЛЬНАЯ "8кирпичей"</t>
  </si>
  <si>
    <t xml:space="preserve"> 250х250х20  </t>
  </si>
  <si>
    <r>
      <rPr>
        <b/>
        <i/>
        <sz val="10"/>
        <color rgb="FFFF0000"/>
        <rFont val="SF Pro Text"/>
        <family val="3"/>
      </rPr>
      <t>NEW</t>
    </r>
    <r>
      <rPr>
        <sz val="10"/>
        <color indexed="8"/>
        <rFont val="SF Pro Text"/>
        <family val="3"/>
      </rPr>
      <t xml:space="preserve"> Покрытие газонное ППК ЭКОПАРКОВКА "Решетка" </t>
    </r>
  </si>
  <si>
    <t xml:space="preserve">600х400х50  </t>
  </si>
  <si>
    <t xml:space="preserve">600х400х50 </t>
  </si>
  <si>
    <t xml:space="preserve">500х50х200 </t>
  </si>
  <si>
    <t>500х150х50</t>
  </si>
  <si>
    <t xml:space="preserve">Бордюр тротуарный ППК </t>
  </si>
  <si>
    <t>Бордюр тротуарный ППК</t>
  </si>
  <si>
    <t>Лоток водоотведения ППК</t>
  </si>
  <si>
    <t xml:space="preserve">Серый </t>
  </si>
  <si>
    <t xml:space="preserve">Канал водоотведения ППК DN100 A15; В125; С250 </t>
  </si>
  <si>
    <t xml:space="preserve">1000х140х70 </t>
  </si>
  <si>
    <t xml:space="preserve">1000х140х130 </t>
  </si>
  <si>
    <t xml:space="preserve">Люк ревизионный ППК тип "ЛМ" (легкий малый) </t>
  </si>
  <si>
    <t xml:space="preserve">d-580 до 1,5 т </t>
  </si>
  <si>
    <t>d-580 до 1,5 т</t>
  </si>
  <si>
    <t>Люк ревизионный ППК тип "ЛМ" (легкий малый)</t>
  </si>
  <si>
    <t xml:space="preserve">Люк ревизионный ППК тип "Л" (легкий) </t>
  </si>
  <si>
    <t xml:space="preserve">Люк ревизионный ППК тип "Л" (легкий)  </t>
  </si>
  <si>
    <t xml:space="preserve">Люк ревизионный ППК тип "С" (средний) </t>
  </si>
  <si>
    <t xml:space="preserve">Люк ревизионный ППК тип "Т" (тяжелый) </t>
  </si>
  <si>
    <t xml:space="preserve">Люк ревизионный ППК тип "ТМ" (магистральный) </t>
  </si>
  <si>
    <t>Кольцо колодца ППК</t>
  </si>
  <si>
    <t xml:space="preserve">1100х200 </t>
  </si>
  <si>
    <t xml:space="preserve">Кольцо колодца ППК </t>
  </si>
  <si>
    <t xml:space="preserve">750х200 </t>
  </si>
  <si>
    <t>Конус колодца ППК</t>
  </si>
  <si>
    <t>Дно колодца ППК</t>
  </si>
  <si>
    <t xml:space="preserve">1100х140 </t>
  </si>
  <si>
    <t>1100х040</t>
  </si>
  <si>
    <t>d-630 до 25т Черный</t>
  </si>
  <si>
    <t>d-630 до 15т</t>
  </si>
  <si>
    <t>d-580 до 3т</t>
  </si>
  <si>
    <t xml:space="preserve">d-580 до 3т </t>
  </si>
  <si>
    <t>500х175х12</t>
  </si>
  <si>
    <t>Ограждение декоративное "Заборчик"</t>
  </si>
  <si>
    <t>ОД(Т)-175</t>
  </si>
  <si>
    <t xml:space="preserve">Красный </t>
  </si>
  <si>
    <t>Парапет ППК на пролет забора "Гибкая черепица" в 1 кирпич</t>
  </si>
  <si>
    <t>ЦЕНА ДИЛЕР,    паллета с НДС</t>
  </si>
  <si>
    <t>ЦЕНА ДИЛЕР  за шт.                        (не кратно паллетам) с НДС</t>
  </si>
  <si>
    <t>ЦЕНА ДИЛЕР,    паллета без НДС</t>
  </si>
  <si>
    <t>ЦЕНА ДИЛЕР  за шт.                        (не кратно паллетам) без НДС</t>
  </si>
  <si>
    <t xml:space="preserve"> 390х390х43 </t>
  </si>
  <si>
    <t>1,2х0,8х1,6</t>
  </si>
  <si>
    <t>1,2х1,0х1,0</t>
  </si>
  <si>
    <t>1,2х1,0х1,1</t>
  </si>
  <si>
    <t>1,2х1,0х1,3</t>
  </si>
  <si>
    <t>1,2х1,0х1,2</t>
  </si>
  <si>
    <t>1,2х0,8х1,4</t>
  </si>
  <si>
    <t>1,2х1,0х1,55</t>
  </si>
  <si>
    <t>1,5х0,8х1,6</t>
  </si>
  <si>
    <t>1,5х0,8х1,5</t>
  </si>
  <si>
    <t>d-630 до 9т</t>
  </si>
  <si>
    <t>1,6х0,8х1,2</t>
  </si>
  <si>
    <t>1,6х0,8х1,25</t>
  </si>
  <si>
    <t>1,6х0,8х1,3</t>
  </si>
  <si>
    <t>1,2х1,0х2,5</t>
  </si>
  <si>
    <t>1,2х0,8х2,5</t>
  </si>
  <si>
    <t>1,2х1,0х1,75</t>
  </si>
  <si>
    <t>1,2х1,0х0,85</t>
  </si>
  <si>
    <t>Самовывоз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</si>
</sst>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SF Pro Text"/>
      <family val="3"/>
    </font>
    <font>
      <sz val="10"/>
      <color indexed="8"/>
      <name val="SF Pro Text"/>
      <family val="3"/>
    </font>
    <font>
      <sz val="10"/>
      <color theme="1"/>
      <name val="SF Pro Text"/>
      <family val="3"/>
    </font>
    <font>
      <b/>
      <sz val="14"/>
      <color theme="0"/>
      <name val="SF Pro Text"/>
      <family val="3"/>
    </font>
    <font>
      <b/>
      <i/>
      <sz val="10"/>
      <color rgb="FFFF0000"/>
      <name val="SF Pro Text"/>
      <family val="3"/>
    </font>
    <font>
      <sz val="10"/>
      <color indexed="63"/>
      <name val="SF Pro Text"/>
      <family val="3"/>
    </font>
    <font>
      <b/>
      <sz val="15"/>
      <color theme="0"/>
      <name val="SF Pro Text"/>
      <family val="3"/>
    </font>
    <font>
      <b/>
      <sz val="18"/>
      <color indexed="8"/>
      <name val="SF Pro Text"/>
      <family val="3"/>
    </font>
    <font>
      <sz val="10"/>
      <color indexed="8"/>
      <name val="SF Pro Text"/>
      <family val="3"/>
    </font>
    <font>
      <sz val="10"/>
      <name val="SF Pro Text"/>
      <family val="3"/>
    </font>
    <font>
      <sz val="10"/>
      <color theme="1"/>
      <name val="SF Pro Text"/>
      <family val="3"/>
    </font>
    <font>
      <sz val="10"/>
      <color theme="0"/>
      <name val="SF Pro Text"/>
      <family val="3"/>
    </font>
    <font>
      <sz val="11"/>
      <color theme="1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B03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95260</xdr:colOff>
      <xdr:row>4</xdr:row>
      <xdr:rowOff>66699</xdr:rowOff>
    </xdr:from>
    <xdr:to>
      <xdr:col>6</xdr:col>
      <xdr:colOff>1031260</xdr:colOff>
      <xdr:row>4</xdr:row>
      <xdr:rowOff>780485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10" y="6334149"/>
          <a:ext cx="936000" cy="71378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114341</xdr:colOff>
      <xdr:row>2</xdr:row>
      <xdr:rowOff>28616</xdr:rowOff>
    </xdr:from>
    <xdr:to>
      <xdr:col>6</xdr:col>
      <xdr:colOff>1019216</xdr:colOff>
      <xdr:row>2</xdr:row>
      <xdr:rowOff>933491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616" y="3133766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123866</xdr:colOff>
      <xdr:row>3</xdr:row>
      <xdr:rowOff>19091</xdr:rowOff>
    </xdr:from>
    <xdr:to>
      <xdr:col>6</xdr:col>
      <xdr:colOff>1028741</xdr:colOff>
      <xdr:row>3</xdr:row>
      <xdr:rowOff>923966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216" y="5334041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</xdr:colOff>
      <xdr:row>5</xdr:row>
      <xdr:rowOff>19680</xdr:rowOff>
    </xdr:from>
    <xdr:to>
      <xdr:col>6</xdr:col>
      <xdr:colOff>1162050</xdr:colOff>
      <xdr:row>5</xdr:row>
      <xdr:rowOff>904916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620" y="6915780"/>
          <a:ext cx="1101090" cy="885236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6</xdr:row>
      <xdr:rowOff>28616</xdr:rowOff>
    </xdr:from>
    <xdr:to>
      <xdr:col>6</xdr:col>
      <xdr:colOff>1173480</xdr:colOff>
      <xdr:row>6</xdr:row>
      <xdr:rowOff>933491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877216"/>
          <a:ext cx="1120140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57149</xdr:colOff>
      <xdr:row>7</xdr:row>
      <xdr:rowOff>90139</xdr:rowOff>
    </xdr:from>
    <xdr:to>
      <xdr:col>6</xdr:col>
      <xdr:colOff>1152524</xdr:colOff>
      <xdr:row>7</xdr:row>
      <xdr:rowOff>904874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9" y="16835089"/>
          <a:ext cx="1095375" cy="81473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47621</xdr:colOff>
      <xdr:row>8</xdr:row>
      <xdr:rowOff>45098</xdr:rowOff>
    </xdr:from>
    <xdr:to>
      <xdr:col>6</xdr:col>
      <xdr:colOff>1152524</xdr:colOff>
      <xdr:row>8</xdr:row>
      <xdr:rowOff>857249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1" y="17742548"/>
          <a:ext cx="1104903" cy="812151"/>
        </a:xfrm>
        <a:prstGeom prst="rect">
          <a:avLst/>
        </a:prstGeom>
      </xdr:spPr>
    </xdr:pic>
    <xdr:clientData/>
  </xdr:twoCellAnchor>
  <xdr:twoCellAnchor editAs="oneCell">
    <xdr:from>
      <xdr:col>6</xdr:col>
      <xdr:colOff>85726</xdr:colOff>
      <xdr:row>9</xdr:row>
      <xdr:rowOff>63988</xdr:rowOff>
    </xdr:from>
    <xdr:to>
      <xdr:col>6</xdr:col>
      <xdr:colOff>990600</xdr:colOff>
      <xdr:row>9</xdr:row>
      <xdr:rowOff>871288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6" y="14599138"/>
          <a:ext cx="904874" cy="8073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104801</xdr:colOff>
      <xdr:row>10</xdr:row>
      <xdr:rowOff>47652</xdr:rowOff>
    </xdr:from>
    <xdr:to>
      <xdr:col>6</xdr:col>
      <xdr:colOff>1171574</xdr:colOff>
      <xdr:row>10</xdr:row>
      <xdr:rowOff>857250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51" y="15535302"/>
          <a:ext cx="1066773" cy="809598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16</xdr:row>
      <xdr:rowOff>31937</xdr:rowOff>
    </xdr:from>
    <xdr:to>
      <xdr:col>6</xdr:col>
      <xdr:colOff>990600</xdr:colOff>
      <xdr:row>16</xdr:row>
      <xdr:rowOff>885353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125" y="26454287"/>
          <a:ext cx="885825" cy="853416"/>
        </a:xfrm>
        <a:prstGeom prst="rect">
          <a:avLst/>
        </a:prstGeom>
      </xdr:spPr>
    </xdr:pic>
    <xdr:clientData/>
  </xdr:twoCellAnchor>
  <xdr:twoCellAnchor editAs="oneCell">
    <xdr:from>
      <xdr:col>6</xdr:col>
      <xdr:colOff>95282</xdr:colOff>
      <xdr:row>17</xdr:row>
      <xdr:rowOff>47646</xdr:rowOff>
    </xdr:from>
    <xdr:to>
      <xdr:col>6</xdr:col>
      <xdr:colOff>1001568</xdr:colOff>
      <xdr:row>17</xdr:row>
      <xdr:rowOff>894503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81632" y="27422496"/>
          <a:ext cx="906286" cy="846857"/>
        </a:xfrm>
        <a:prstGeom prst="rect">
          <a:avLst/>
        </a:prstGeom>
      </xdr:spPr>
    </xdr:pic>
    <xdr:clientData/>
  </xdr:twoCellAnchor>
  <xdr:twoCellAnchor editAs="oneCell">
    <xdr:from>
      <xdr:col>6</xdr:col>
      <xdr:colOff>123855</xdr:colOff>
      <xdr:row>15</xdr:row>
      <xdr:rowOff>66690</xdr:rowOff>
    </xdr:from>
    <xdr:to>
      <xdr:col>6</xdr:col>
      <xdr:colOff>1000046</xdr:colOff>
      <xdr:row>15</xdr:row>
      <xdr:rowOff>916595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210205" y="25536540"/>
          <a:ext cx="876191" cy="84990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19</xdr:row>
      <xdr:rowOff>28575</xdr:rowOff>
    </xdr:from>
    <xdr:to>
      <xdr:col>6</xdr:col>
      <xdr:colOff>979247</xdr:colOff>
      <xdr:row>19</xdr:row>
      <xdr:rowOff>882089</xdr:rowOff>
    </xdr:to>
    <xdr:pic>
      <xdr:nvPicPr>
        <xdr:cNvPr id="2053" name="Рисунок 205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81600" y="34070925"/>
          <a:ext cx="883997" cy="853514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20</xdr:row>
      <xdr:rowOff>76200</xdr:rowOff>
    </xdr:from>
    <xdr:to>
      <xdr:col>6</xdr:col>
      <xdr:colOff>1013158</xdr:colOff>
      <xdr:row>20</xdr:row>
      <xdr:rowOff>923617</xdr:rowOff>
    </xdr:to>
    <xdr:pic>
      <xdr:nvPicPr>
        <xdr:cNvPr id="2055" name="Рисунок 205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91125" y="35071050"/>
          <a:ext cx="908383" cy="847417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18</xdr:row>
      <xdr:rowOff>47625</xdr:rowOff>
    </xdr:from>
    <xdr:to>
      <xdr:col>6</xdr:col>
      <xdr:colOff>976579</xdr:colOff>
      <xdr:row>18</xdr:row>
      <xdr:rowOff>895042</xdr:rowOff>
    </xdr:to>
    <xdr:pic>
      <xdr:nvPicPr>
        <xdr:cNvPr id="2056" name="Рисунок 205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91125" y="33137475"/>
          <a:ext cx="871804" cy="847417"/>
        </a:xfrm>
        <a:prstGeom prst="rect">
          <a:avLst/>
        </a:prstGeom>
      </xdr:spPr>
    </xdr:pic>
    <xdr:clientData/>
  </xdr:twoCellAnchor>
  <xdr:twoCellAnchor editAs="oneCell">
    <xdr:from>
      <xdr:col>6</xdr:col>
      <xdr:colOff>47642</xdr:colOff>
      <xdr:row>21</xdr:row>
      <xdr:rowOff>104787</xdr:rowOff>
    </xdr:from>
    <xdr:to>
      <xdr:col>6</xdr:col>
      <xdr:colOff>1126309</xdr:colOff>
      <xdr:row>21</xdr:row>
      <xdr:rowOff>828787</xdr:rowOff>
    </xdr:to>
    <xdr:pic>
      <xdr:nvPicPr>
        <xdr:cNvPr id="2059" name="Рисунок 205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33992" y="36052137"/>
          <a:ext cx="1078667" cy="7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38107</xdr:colOff>
      <xdr:row>22</xdr:row>
      <xdr:rowOff>95261</xdr:rowOff>
    </xdr:from>
    <xdr:to>
      <xdr:col>6</xdr:col>
      <xdr:colOff>1088734</xdr:colOff>
      <xdr:row>22</xdr:row>
      <xdr:rowOff>781050</xdr:rowOff>
    </xdr:to>
    <xdr:pic>
      <xdr:nvPicPr>
        <xdr:cNvPr id="2060" name="Рисунок 205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24457" y="36995111"/>
          <a:ext cx="1050627" cy="685789"/>
        </a:xfrm>
        <a:prstGeom prst="rect">
          <a:avLst/>
        </a:prstGeom>
      </xdr:spPr>
    </xdr:pic>
    <xdr:clientData/>
  </xdr:twoCellAnchor>
  <xdr:twoCellAnchor editAs="oneCell">
    <xdr:from>
      <xdr:col>6</xdr:col>
      <xdr:colOff>57154</xdr:colOff>
      <xdr:row>23</xdr:row>
      <xdr:rowOff>276236</xdr:rowOff>
    </xdr:from>
    <xdr:to>
      <xdr:col>6</xdr:col>
      <xdr:colOff>1135630</xdr:colOff>
      <xdr:row>23</xdr:row>
      <xdr:rowOff>802808</xdr:rowOff>
    </xdr:to>
    <xdr:pic>
      <xdr:nvPicPr>
        <xdr:cNvPr id="2061" name="Рисунок 206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14854" y="36014036"/>
          <a:ext cx="1078476" cy="526572"/>
        </a:xfrm>
        <a:prstGeom prst="rect">
          <a:avLst/>
        </a:prstGeom>
      </xdr:spPr>
    </xdr:pic>
    <xdr:clientData/>
  </xdr:twoCellAnchor>
  <xdr:twoCellAnchor editAs="oneCell">
    <xdr:from>
      <xdr:col>6</xdr:col>
      <xdr:colOff>38112</xdr:colOff>
      <xdr:row>24</xdr:row>
      <xdr:rowOff>209558</xdr:rowOff>
    </xdr:from>
    <xdr:to>
      <xdr:col>6</xdr:col>
      <xdr:colOff>1130969</xdr:colOff>
      <xdr:row>24</xdr:row>
      <xdr:rowOff>693653</xdr:rowOff>
    </xdr:to>
    <xdr:pic>
      <xdr:nvPicPr>
        <xdr:cNvPr id="2062" name="Рисунок 206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24462" y="39966908"/>
          <a:ext cx="1092857" cy="48409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38108</xdr:colOff>
      <xdr:row>25</xdr:row>
      <xdr:rowOff>161945</xdr:rowOff>
    </xdr:from>
    <xdr:to>
      <xdr:col>6</xdr:col>
      <xdr:colOff>1152013</xdr:colOff>
      <xdr:row>25</xdr:row>
      <xdr:rowOff>668707</xdr:rowOff>
    </xdr:to>
    <xdr:pic>
      <xdr:nvPicPr>
        <xdr:cNvPr id="2063" name="Рисунок 206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124458" y="40871795"/>
          <a:ext cx="1113905" cy="506762"/>
        </a:xfrm>
        <a:prstGeom prst="rect">
          <a:avLst/>
        </a:prstGeom>
      </xdr:spPr>
    </xdr:pic>
    <xdr:clientData/>
  </xdr:twoCellAnchor>
  <xdr:twoCellAnchor editAs="oneCell">
    <xdr:from>
      <xdr:col>6</xdr:col>
      <xdr:colOff>114320</xdr:colOff>
      <xdr:row>33</xdr:row>
      <xdr:rowOff>207668</xdr:rowOff>
    </xdr:from>
    <xdr:to>
      <xdr:col>6</xdr:col>
      <xdr:colOff>1103558</xdr:colOff>
      <xdr:row>33</xdr:row>
      <xdr:rowOff>809954</xdr:rowOff>
    </xdr:to>
    <xdr:pic>
      <xdr:nvPicPr>
        <xdr:cNvPr id="2066" name="Рисунок 206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18980" y="45081848"/>
          <a:ext cx="989238" cy="6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95254</xdr:colOff>
      <xdr:row>35</xdr:row>
      <xdr:rowOff>190508</xdr:rowOff>
    </xdr:from>
    <xdr:to>
      <xdr:col>6</xdr:col>
      <xdr:colOff>1060206</xdr:colOff>
      <xdr:row>35</xdr:row>
      <xdr:rowOff>794413</xdr:rowOff>
    </xdr:to>
    <xdr:pic>
      <xdr:nvPicPr>
        <xdr:cNvPr id="2067" name="Рисунок 206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81604" y="53016158"/>
          <a:ext cx="964952" cy="60390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114312</xdr:colOff>
      <xdr:row>34</xdr:row>
      <xdr:rowOff>171466</xdr:rowOff>
    </xdr:from>
    <xdr:to>
      <xdr:col>6</xdr:col>
      <xdr:colOff>1105169</xdr:colOff>
      <xdr:row>34</xdr:row>
      <xdr:rowOff>765656</xdr:rowOff>
    </xdr:to>
    <xdr:pic>
      <xdr:nvPicPr>
        <xdr:cNvPr id="2069" name="Рисунок 206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200662" y="52044616"/>
          <a:ext cx="990857" cy="59419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104795</xdr:colOff>
      <xdr:row>36</xdr:row>
      <xdr:rowOff>180983</xdr:rowOff>
    </xdr:from>
    <xdr:to>
      <xdr:col>6</xdr:col>
      <xdr:colOff>1121557</xdr:colOff>
      <xdr:row>36</xdr:row>
      <xdr:rowOff>733078</xdr:rowOff>
    </xdr:to>
    <xdr:pic>
      <xdr:nvPicPr>
        <xdr:cNvPr id="2070" name="Рисунок 206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191145" y="53959133"/>
          <a:ext cx="1016762" cy="55209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57158</xdr:colOff>
      <xdr:row>39</xdr:row>
      <xdr:rowOff>95282</xdr:rowOff>
    </xdr:from>
    <xdr:to>
      <xdr:col>6</xdr:col>
      <xdr:colOff>1137063</xdr:colOff>
      <xdr:row>39</xdr:row>
      <xdr:rowOff>708901</xdr:rowOff>
    </xdr:to>
    <xdr:pic>
      <xdr:nvPicPr>
        <xdr:cNvPr id="2072" name="Рисунок 207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143508" y="55778432"/>
          <a:ext cx="1079905" cy="613619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40</xdr:row>
      <xdr:rowOff>66675</xdr:rowOff>
    </xdr:from>
    <xdr:to>
      <xdr:col>6</xdr:col>
      <xdr:colOff>1136236</xdr:colOff>
      <xdr:row>40</xdr:row>
      <xdr:rowOff>682424</xdr:rowOff>
    </xdr:to>
    <xdr:pic>
      <xdr:nvPicPr>
        <xdr:cNvPr id="2073" name="Рисунок 207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143500" y="56702325"/>
          <a:ext cx="1079086" cy="615749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41</xdr:row>
      <xdr:rowOff>66675</xdr:rowOff>
    </xdr:from>
    <xdr:to>
      <xdr:col>6</xdr:col>
      <xdr:colOff>1145761</xdr:colOff>
      <xdr:row>41</xdr:row>
      <xdr:rowOff>682424</xdr:rowOff>
    </xdr:to>
    <xdr:pic>
      <xdr:nvPicPr>
        <xdr:cNvPr id="2074" name="Рисунок 207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153025" y="57654825"/>
          <a:ext cx="1079086" cy="615749"/>
        </a:xfrm>
        <a:prstGeom prst="rect">
          <a:avLst/>
        </a:prstGeom>
      </xdr:spPr>
    </xdr:pic>
    <xdr:clientData/>
  </xdr:twoCellAnchor>
  <xdr:twoCellAnchor editAs="oneCell">
    <xdr:from>
      <xdr:col>6</xdr:col>
      <xdr:colOff>57154</xdr:colOff>
      <xdr:row>43</xdr:row>
      <xdr:rowOff>171484</xdr:rowOff>
    </xdr:from>
    <xdr:to>
      <xdr:col>6</xdr:col>
      <xdr:colOff>1039154</xdr:colOff>
      <xdr:row>43</xdr:row>
      <xdr:rowOff>699484</xdr:rowOff>
    </xdr:to>
    <xdr:pic>
      <xdr:nvPicPr>
        <xdr:cNvPr id="2075" name="Рисунок 207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143504" y="59664634"/>
          <a:ext cx="982000" cy="5280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42</xdr:row>
      <xdr:rowOff>95250</xdr:rowOff>
    </xdr:from>
    <xdr:to>
      <xdr:col>6</xdr:col>
      <xdr:colOff>1076791</xdr:colOff>
      <xdr:row>42</xdr:row>
      <xdr:rowOff>619551</xdr:rowOff>
    </xdr:to>
    <xdr:pic>
      <xdr:nvPicPr>
        <xdr:cNvPr id="2076" name="Рисунок 207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181600" y="58635900"/>
          <a:ext cx="981541" cy="524301"/>
        </a:xfrm>
        <a:prstGeom prst="rect">
          <a:avLst/>
        </a:prstGeom>
      </xdr:spPr>
    </xdr:pic>
    <xdr:clientData/>
  </xdr:twoCellAnchor>
  <xdr:twoCellAnchor editAs="oneCell">
    <xdr:from>
      <xdr:col>6</xdr:col>
      <xdr:colOff>76219</xdr:colOff>
      <xdr:row>44</xdr:row>
      <xdr:rowOff>161929</xdr:rowOff>
    </xdr:from>
    <xdr:to>
      <xdr:col>6</xdr:col>
      <xdr:colOff>1145933</xdr:colOff>
      <xdr:row>44</xdr:row>
      <xdr:rowOff>713548</xdr:rowOff>
    </xdr:to>
    <xdr:pic>
      <xdr:nvPicPr>
        <xdr:cNvPr id="2077" name="Рисунок 207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162569" y="60607579"/>
          <a:ext cx="1069714" cy="551619"/>
        </a:xfrm>
        <a:prstGeom prst="rect">
          <a:avLst/>
        </a:prstGeom>
      </xdr:spPr>
    </xdr:pic>
    <xdr:clientData/>
  </xdr:twoCellAnchor>
  <xdr:twoCellAnchor editAs="oneCell">
    <xdr:from>
      <xdr:col>6</xdr:col>
      <xdr:colOff>85743</xdr:colOff>
      <xdr:row>45</xdr:row>
      <xdr:rowOff>133356</xdr:rowOff>
    </xdr:from>
    <xdr:to>
      <xdr:col>6</xdr:col>
      <xdr:colOff>1114314</xdr:colOff>
      <xdr:row>45</xdr:row>
      <xdr:rowOff>764213</xdr:rowOff>
    </xdr:to>
    <xdr:pic>
      <xdr:nvPicPr>
        <xdr:cNvPr id="2079" name="Рисунок 207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172093" y="61531506"/>
          <a:ext cx="1028571" cy="630857"/>
        </a:xfrm>
        <a:prstGeom prst="rect">
          <a:avLst/>
        </a:prstGeom>
      </xdr:spPr>
    </xdr:pic>
    <xdr:clientData/>
  </xdr:twoCellAnchor>
  <xdr:twoCellAnchor editAs="oneCell">
    <xdr:from>
      <xdr:col>6</xdr:col>
      <xdr:colOff>95272</xdr:colOff>
      <xdr:row>30</xdr:row>
      <xdr:rowOff>53374</xdr:rowOff>
    </xdr:from>
    <xdr:to>
      <xdr:col>6</xdr:col>
      <xdr:colOff>1119843</xdr:colOff>
      <xdr:row>30</xdr:row>
      <xdr:rowOff>826517</xdr:rowOff>
    </xdr:to>
    <xdr:pic>
      <xdr:nvPicPr>
        <xdr:cNvPr id="2083" name="Рисунок 208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899932" y="40774654"/>
          <a:ext cx="1024571" cy="773143"/>
        </a:xfrm>
        <a:prstGeom prst="rect">
          <a:avLst/>
        </a:prstGeom>
      </xdr:spPr>
    </xdr:pic>
    <xdr:clientData/>
  </xdr:twoCellAnchor>
  <xdr:twoCellAnchor editAs="oneCell">
    <xdr:from>
      <xdr:col>6</xdr:col>
      <xdr:colOff>57183</xdr:colOff>
      <xdr:row>26</xdr:row>
      <xdr:rowOff>47625</xdr:rowOff>
    </xdr:from>
    <xdr:to>
      <xdr:col>6</xdr:col>
      <xdr:colOff>1125755</xdr:colOff>
      <xdr:row>26</xdr:row>
      <xdr:rowOff>887625</xdr:rowOff>
    </xdr:to>
    <xdr:pic>
      <xdr:nvPicPr>
        <xdr:cNvPr id="2084" name="Рисунок 208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143533" y="41709975"/>
          <a:ext cx="1068572" cy="8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28</xdr:row>
      <xdr:rowOff>142875</xdr:rowOff>
    </xdr:from>
    <xdr:to>
      <xdr:col>6</xdr:col>
      <xdr:colOff>1101938</xdr:colOff>
      <xdr:row>28</xdr:row>
      <xdr:rowOff>898845</xdr:rowOff>
    </xdr:to>
    <xdr:pic>
      <xdr:nvPicPr>
        <xdr:cNvPr id="2085" name="Рисунок 208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200650" y="43710225"/>
          <a:ext cx="987638" cy="75597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27</xdr:row>
      <xdr:rowOff>66675</xdr:rowOff>
    </xdr:from>
    <xdr:to>
      <xdr:col>6</xdr:col>
      <xdr:colOff>1095081</xdr:colOff>
      <xdr:row>27</xdr:row>
      <xdr:rowOff>889706</xdr:rowOff>
    </xdr:to>
    <xdr:pic>
      <xdr:nvPicPr>
        <xdr:cNvPr id="2087" name="Рисунок 208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181600" y="42681525"/>
          <a:ext cx="999831" cy="823031"/>
        </a:xfrm>
        <a:prstGeom prst="rect">
          <a:avLst/>
        </a:prstGeom>
      </xdr:spPr>
    </xdr:pic>
    <xdr:clientData/>
  </xdr:twoCellAnchor>
  <xdr:twoCellAnchor editAs="oneCell">
    <xdr:from>
      <xdr:col>6</xdr:col>
      <xdr:colOff>255302</xdr:colOff>
      <xdr:row>31</xdr:row>
      <xdr:rowOff>116212</xdr:rowOff>
    </xdr:from>
    <xdr:to>
      <xdr:col>6</xdr:col>
      <xdr:colOff>1034445</xdr:colOff>
      <xdr:row>31</xdr:row>
      <xdr:rowOff>913355</xdr:rowOff>
    </xdr:to>
    <xdr:pic>
      <xdr:nvPicPr>
        <xdr:cNvPr id="2091" name="Рисунок 209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59962" y="28005412"/>
          <a:ext cx="779143" cy="797143"/>
        </a:xfrm>
        <a:prstGeom prst="rect">
          <a:avLst/>
        </a:prstGeom>
      </xdr:spPr>
    </xdr:pic>
    <xdr:clientData/>
  </xdr:twoCellAnchor>
  <xdr:twoCellAnchor editAs="oneCell">
    <xdr:from>
      <xdr:col>6</xdr:col>
      <xdr:colOff>57175</xdr:colOff>
      <xdr:row>11</xdr:row>
      <xdr:rowOff>142893</xdr:rowOff>
    </xdr:from>
    <xdr:to>
      <xdr:col>6</xdr:col>
      <xdr:colOff>1090508</xdr:colOff>
      <xdr:row>11</xdr:row>
      <xdr:rowOff>688131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686450" y="21345543"/>
          <a:ext cx="1033333" cy="545238"/>
        </a:xfrm>
        <a:prstGeom prst="rect">
          <a:avLst/>
        </a:prstGeom>
      </xdr:spPr>
    </xdr:pic>
    <xdr:clientData/>
  </xdr:twoCellAnchor>
  <xdr:twoCellAnchor editAs="oneCell">
    <xdr:from>
      <xdr:col>6</xdr:col>
      <xdr:colOff>38110</xdr:colOff>
      <xdr:row>13</xdr:row>
      <xdr:rowOff>85748</xdr:rowOff>
    </xdr:from>
    <xdr:to>
      <xdr:col>6</xdr:col>
      <xdr:colOff>1145253</xdr:colOff>
      <xdr:row>13</xdr:row>
      <xdr:rowOff>664415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667385" y="23193398"/>
          <a:ext cx="1107143" cy="578667"/>
        </a:xfrm>
        <a:prstGeom prst="rect">
          <a:avLst/>
        </a:prstGeom>
      </xdr:spPr>
    </xdr:pic>
    <xdr:clientData/>
  </xdr:twoCellAnchor>
  <xdr:twoCellAnchor editAs="oneCell">
    <xdr:from>
      <xdr:col>6</xdr:col>
      <xdr:colOff>47648</xdr:colOff>
      <xdr:row>12</xdr:row>
      <xdr:rowOff>142881</xdr:rowOff>
    </xdr:from>
    <xdr:to>
      <xdr:col>6</xdr:col>
      <xdr:colOff>1142981</xdr:colOff>
      <xdr:row>12</xdr:row>
      <xdr:rowOff>715643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676923" y="22298031"/>
          <a:ext cx="1095333" cy="572762"/>
        </a:xfrm>
        <a:prstGeom prst="rect">
          <a:avLst/>
        </a:prstGeom>
      </xdr:spPr>
    </xdr:pic>
    <xdr:clientData/>
  </xdr:twoCellAnchor>
  <xdr:oneCellAnchor>
    <xdr:from>
      <xdr:col>6</xdr:col>
      <xdr:colOff>95258</xdr:colOff>
      <xdr:row>38</xdr:row>
      <xdr:rowOff>133366</xdr:rowOff>
    </xdr:from>
    <xdr:ext cx="994095" cy="560190"/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724533" y="52654216"/>
          <a:ext cx="994095" cy="560190"/>
        </a:xfrm>
        <a:prstGeom prst="rect">
          <a:avLst/>
        </a:prstGeom>
      </xdr:spPr>
    </xdr:pic>
    <xdr:clientData/>
  </xdr:oneCellAnchor>
  <xdr:twoCellAnchor editAs="oneCell">
    <xdr:from>
      <xdr:col>6</xdr:col>
      <xdr:colOff>66675</xdr:colOff>
      <xdr:row>37</xdr:row>
      <xdr:rowOff>19077</xdr:rowOff>
    </xdr:from>
    <xdr:to>
      <xdr:col>6</xdr:col>
      <xdr:colOff>1086675</xdr:colOff>
      <xdr:row>37</xdr:row>
      <xdr:rowOff>916220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95950" y="52539927"/>
          <a:ext cx="1020000" cy="89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workbookViewId="0">
      <pane ySplit="1" topLeftCell="A44" activePane="bottomLeft" state="frozen"/>
      <selection pane="bottomLeft" activeCell="K46" sqref="K46"/>
    </sheetView>
  </sheetViews>
  <sheetFormatPr defaultRowHeight="14.4" x14ac:dyDescent="0.3"/>
  <cols>
    <col min="1" max="1" width="6.6640625" style="3" customWidth="1"/>
    <col min="2" max="2" width="10.5546875" style="3" customWidth="1"/>
    <col min="3" max="3" width="16.6640625" style="4" customWidth="1"/>
    <col min="4" max="4" width="34.109375" style="3" customWidth="1"/>
    <col min="5" max="5" width="15.109375" style="3" customWidth="1"/>
    <col min="6" max="6" width="16.109375" style="3" customWidth="1"/>
    <col min="7" max="7" width="17.88671875" style="14" customWidth="1"/>
    <col min="8" max="8" width="10.109375" style="3" customWidth="1"/>
    <col min="9" max="10" width="8.88671875" style="3" customWidth="1"/>
    <col min="11" max="11" width="11.109375" style="3" customWidth="1"/>
    <col min="12" max="12" width="14.77734375" style="4" customWidth="1"/>
    <col min="13" max="13" width="12.5546875" style="4" customWidth="1"/>
    <col min="14" max="14" width="15.44140625" style="4" customWidth="1"/>
    <col min="15" max="15" width="8.5546875" style="6" customWidth="1"/>
    <col min="16" max="16" width="11.21875" style="3" customWidth="1"/>
    <col min="17" max="17" width="12.109375" style="5" customWidth="1"/>
    <col min="18" max="18" width="7.33203125" style="3" customWidth="1"/>
    <col min="19" max="19" width="7" style="3" customWidth="1"/>
    <col min="20" max="20" width="8" style="3" customWidth="1"/>
  </cols>
  <sheetData>
    <row r="1" spans="1:21" ht="75" customHeight="1" x14ac:dyDescent="0.3">
      <c r="A1" s="10" t="s">
        <v>3</v>
      </c>
      <c r="B1" s="10" t="s">
        <v>4</v>
      </c>
      <c r="C1" s="2" t="s">
        <v>5</v>
      </c>
      <c r="D1" s="10" t="s">
        <v>6</v>
      </c>
      <c r="E1" s="10" t="s">
        <v>46</v>
      </c>
      <c r="F1" s="10" t="s">
        <v>42</v>
      </c>
      <c r="G1" s="10" t="s">
        <v>40</v>
      </c>
      <c r="H1" s="10" t="s">
        <v>7</v>
      </c>
      <c r="I1" s="10" t="s">
        <v>8</v>
      </c>
      <c r="J1" s="10" t="s">
        <v>129</v>
      </c>
      <c r="K1" s="10" t="s">
        <v>109</v>
      </c>
      <c r="L1" s="2" t="s">
        <v>110</v>
      </c>
      <c r="M1" s="10" t="s">
        <v>107</v>
      </c>
      <c r="N1" s="2" t="s">
        <v>108</v>
      </c>
      <c r="O1" s="10" t="s">
        <v>0</v>
      </c>
      <c r="P1" s="10" t="s">
        <v>9</v>
      </c>
      <c r="Q1" s="10" t="s">
        <v>10</v>
      </c>
      <c r="R1" s="10" t="s">
        <v>11</v>
      </c>
      <c r="S1" s="10" t="s">
        <v>12</v>
      </c>
      <c r="T1" s="10" t="s">
        <v>13</v>
      </c>
    </row>
    <row r="2" spans="1:21" ht="18" x14ac:dyDescent="0.3">
      <c r="B2" s="9"/>
      <c r="C2" s="9"/>
      <c r="D2" s="9" t="s">
        <v>1</v>
      </c>
      <c r="E2" s="9"/>
      <c r="F2" s="9"/>
      <c r="G2" s="9"/>
      <c r="H2" s="9"/>
      <c r="I2" s="9"/>
      <c r="J2" s="9"/>
      <c r="K2" s="9"/>
      <c r="L2" s="44"/>
      <c r="M2" s="44"/>
      <c r="N2" s="44"/>
      <c r="O2" s="65" t="s">
        <v>2</v>
      </c>
      <c r="P2" s="65"/>
      <c r="Q2" s="65"/>
      <c r="R2" s="65"/>
      <c r="S2" s="65"/>
      <c r="T2" s="65"/>
    </row>
    <row r="3" spans="1:21" ht="75" customHeight="1" x14ac:dyDescent="0.3">
      <c r="A3" s="20">
        <v>4</v>
      </c>
      <c r="B3" s="20" t="s">
        <v>15</v>
      </c>
      <c r="C3" s="21">
        <v>4631136789215</v>
      </c>
      <c r="D3" s="20" t="s">
        <v>47</v>
      </c>
      <c r="E3" s="20" t="s">
        <v>111</v>
      </c>
      <c r="F3" s="20" t="s">
        <v>41</v>
      </c>
      <c r="G3" s="20"/>
      <c r="H3" s="45">
        <v>4.9000000000000004</v>
      </c>
      <c r="I3" s="35" t="s">
        <v>14</v>
      </c>
      <c r="J3" s="23">
        <v>375</v>
      </c>
      <c r="K3" s="52">
        <v>475</v>
      </c>
      <c r="L3" s="53">
        <v>546.25</v>
      </c>
      <c r="M3" s="59">
        <f t="shared" ref="M3:M46" si="0">K3*1.2</f>
        <v>570</v>
      </c>
      <c r="N3" s="59">
        <f t="shared" ref="N3:N46" si="1">L3*1.2</f>
        <v>655.5</v>
      </c>
      <c r="O3" s="35">
        <v>100</v>
      </c>
      <c r="P3" s="45">
        <v>510</v>
      </c>
      <c r="Q3" s="36" t="s">
        <v>16</v>
      </c>
      <c r="R3" s="46">
        <f>1.2*1*1.7</f>
        <v>2.04</v>
      </c>
      <c r="S3" s="36">
        <v>25</v>
      </c>
      <c r="T3" s="36">
        <v>4</v>
      </c>
      <c r="U3" s="45"/>
    </row>
    <row r="4" spans="1:21" ht="75" customHeight="1" x14ac:dyDescent="0.3">
      <c r="A4" s="12">
        <v>5</v>
      </c>
      <c r="B4" s="20" t="s">
        <v>15</v>
      </c>
      <c r="C4" s="21">
        <v>4631136789215</v>
      </c>
      <c r="D4" s="20" t="s">
        <v>49</v>
      </c>
      <c r="E4" s="20" t="s">
        <v>111</v>
      </c>
      <c r="F4" s="20" t="s">
        <v>43</v>
      </c>
      <c r="G4" s="20"/>
      <c r="H4" s="45">
        <v>4.9000000000000004</v>
      </c>
      <c r="I4" s="35" t="s">
        <v>14</v>
      </c>
      <c r="J4" s="23">
        <v>375</v>
      </c>
      <c r="K4" s="52">
        <v>475</v>
      </c>
      <c r="L4" s="53">
        <v>546.25</v>
      </c>
      <c r="M4" s="59">
        <f t="shared" si="0"/>
        <v>570</v>
      </c>
      <c r="N4" s="59">
        <f t="shared" si="1"/>
        <v>655.5</v>
      </c>
      <c r="O4" s="35">
        <v>100</v>
      </c>
      <c r="P4" s="45">
        <v>510</v>
      </c>
      <c r="Q4" s="36" t="s">
        <v>16</v>
      </c>
      <c r="R4" s="36">
        <v>2</v>
      </c>
      <c r="S4" s="36">
        <v>25</v>
      </c>
      <c r="T4" s="36">
        <v>4</v>
      </c>
    </row>
    <row r="5" spans="1:21" ht="75" customHeight="1" x14ac:dyDescent="0.3">
      <c r="A5" s="12">
        <v>6</v>
      </c>
      <c r="B5" s="20" t="s">
        <v>15</v>
      </c>
      <c r="C5" s="21">
        <v>4631136789239</v>
      </c>
      <c r="D5" s="20" t="s">
        <v>47</v>
      </c>
      <c r="E5" s="20" t="s">
        <v>48</v>
      </c>
      <c r="F5" s="20" t="s">
        <v>77</v>
      </c>
      <c r="G5" s="20"/>
      <c r="H5" s="45">
        <v>4.9000000000000004</v>
      </c>
      <c r="I5" s="35" t="s">
        <v>14</v>
      </c>
      <c r="J5" s="23">
        <v>415</v>
      </c>
      <c r="K5" s="52">
        <v>515</v>
      </c>
      <c r="L5" s="53">
        <v>592.25</v>
      </c>
      <c r="M5" s="59">
        <f t="shared" si="0"/>
        <v>618</v>
      </c>
      <c r="N5" s="59">
        <f t="shared" si="1"/>
        <v>710.69999999999993</v>
      </c>
      <c r="O5" s="35">
        <v>100</v>
      </c>
      <c r="P5" s="45">
        <v>510</v>
      </c>
      <c r="Q5" s="36" t="s">
        <v>16</v>
      </c>
      <c r="R5" s="36">
        <v>2</v>
      </c>
      <c r="S5" s="36">
        <v>25</v>
      </c>
      <c r="T5" s="36">
        <v>4</v>
      </c>
    </row>
    <row r="6" spans="1:21" s="1" customFormat="1" ht="75" customHeight="1" x14ac:dyDescent="0.3">
      <c r="A6" s="20">
        <v>9</v>
      </c>
      <c r="B6" s="23" t="s">
        <v>17</v>
      </c>
      <c r="C6" s="24">
        <v>4631136789277</v>
      </c>
      <c r="D6" s="23" t="s">
        <v>50</v>
      </c>
      <c r="E6" s="23" t="s">
        <v>51</v>
      </c>
      <c r="F6" s="23" t="s">
        <v>41</v>
      </c>
      <c r="G6" s="23"/>
      <c r="H6" s="45">
        <v>8.4</v>
      </c>
      <c r="I6" s="35" t="s">
        <v>14</v>
      </c>
      <c r="J6" s="12">
        <v>920</v>
      </c>
      <c r="K6" s="54">
        <v>1025</v>
      </c>
      <c r="L6" s="55">
        <v>1178.75</v>
      </c>
      <c r="M6" s="59">
        <f t="shared" si="0"/>
        <v>1230</v>
      </c>
      <c r="N6" s="59">
        <f t="shared" si="1"/>
        <v>1414.5</v>
      </c>
      <c r="O6" s="35">
        <v>50</v>
      </c>
      <c r="P6" s="45">
        <v>440</v>
      </c>
      <c r="Q6" s="45" t="s">
        <v>112</v>
      </c>
      <c r="R6" s="38">
        <v>1.6</v>
      </c>
      <c r="S6" s="36">
        <v>25</v>
      </c>
      <c r="T6" s="36">
        <v>2</v>
      </c>
    </row>
    <row r="7" spans="1:21" ht="75" customHeight="1" x14ac:dyDescent="0.3">
      <c r="A7" s="12">
        <v>10</v>
      </c>
      <c r="B7" s="23" t="s">
        <v>17</v>
      </c>
      <c r="C7" s="24">
        <v>4631136789284</v>
      </c>
      <c r="D7" s="23" t="s">
        <v>52</v>
      </c>
      <c r="E7" s="23" t="s">
        <v>51</v>
      </c>
      <c r="F7" s="23" t="s">
        <v>43</v>
      </c>
      <c r="G7" s="23"/>
      <c r="H7" s="45">
        <v>8.4</v>
      </c>
      <c r="I7" s="35" t="s">
        <v>14</v>
      </c>
      <c r="J7" s="12">
        <v>920</v>
      </c>
      <c r="K7" s="54">
        <v>1025</v>
      </c>
      <c r="L7" s="55">
        <v>1178.75</v>
      </c>
      <c r="M7" s="59">
        <f t="shared" si="0"/>
        <v>1230</v>
      </c>
      <c r="N7" s="59">
        <f t="shared" si="1"/>
        <v>1414.5</v>
      </c>
      <c r="O7" s="35">
        <v>50</v>
      </c>
      <c r="P7" s="45">
        <v>440</v>
      </c>
      <c r="Q7" s="45" t="s">
        <v>112</v>
      </c>
      <c r="R7" s="38">
        <v>1.6</v>
      </c>
      <c r="S7" s="36">
        <v>25</v>
      </c>
      <c r="T7" s="36">
        <v>2</v>
      </c>
    </row>
    <row r="8" spans="1:21" ht="75" customHeight="1" x14ac:dyDescent="0.3">
      <c r="A8" s="20">
        <v>14</v>
      </c>
      <c r="B8" s="23" t="s">
        <v>18</v>
      </c>
      <c r="C8" s="24">
        <v>4631136789413</v>
      </c>
      <c r="D8" s="23" t="s">
        <v>54</v>
      </c>
      <c r="E8" s="23" t="s">
        <v>53</v>
      </c>
      <c r="F8" s="23" t="s">
        <v>41</v>
      </c>
      <c r="G8" s="23"/>
      <c r="H8" s="45">
        <v>1.9</v>
      </c>
      <c r="I8" s="37" t="s">
        <v>14</v>
      </c>
      <c r="J8" s="23">
        <v>185</v>
      </c>
      <c r="K8" s="56">
        <v>200</v>
      </c>
      <c r="L8" s="57">
        <v>229.99999999999997</v>
      </c>
      <c r="M8" s="59">
        <f t="shared" si="0"/>
        <v>240</v>
      </c>
      <c r="N8" s="59">
        <f t="shared" si="1"/>
        <v>275.99999999999994</v>
      </c>
      <c r="O8" s="37">
        <f>S8*T8</f>
        <v>300</v>
      </c>
      <c r="P8" s="37">
        <f t="shared" ref="P8:P9" si="2">O8*H8+30</f>
        <v>600</v>
      </c>
      <c r="Q8" s="45" t="s">
        <v>113</v>
      </c>
      <c r="R8" s="47">
        <f>1.2*1*1.2</f>
        <v>1.44</v>
      </c>
      <c r="S8" s="37">
        <v>25</v>
      </c>
      <c r="T8" s="37">
        <v>12</v>
      </c>
    </row>
    <row r="9" spans="1:21" ht="75" customHeight="1" x14ac:dyDescent="0.3">
      <c r="A9" s="12">
        <v>15</v>
      </c>
      <c r="B9" s="23" t="s">
        <v>18</v>
      </c>
      <c r="C9" s="24">
        <v>4631136789420</v>
      </c>
      <c r="D9" s="23" t="s">
        <v>55</v>
      </c>
      <c r="E9" s="23" t="s">
        <v>53</v>
      </c>
      <c r="F9" s="23" t="s">
        <v>43</v>
      </c>
      <c r="G9" s="23"/>
      <c r="H9" s="45">
        <v>1.9</v>
      </c>
      <c r="I9" s="37" t="s">
        <v>14</v>
      </c>
      <c r="J9" s="23">
        <v>185</v>
      </c>
      <c r="K9" s="56">
        <v>200</v>
      </c>
      <c r="L9" s="57">
        <v>229.99999999999997</v>
      </c>
      <c r="M9" s="59">
        <f t="shared" si="0"/>
        <v>240</v>
      </c>
      <c r="N9" s="59">
        <f t="shared" si="1"/>
        <v>275.99999999999994</v>
      </c>
      <c r="O9" s="37">
        <f>S9*T9</f>
        <v>300</v>
      </c>
      <c r="P9" s="37">
        <f t="shared" si="2"/>
        <v>600</v>
      </c>
      <c r="Q9" s="45" t="s">
        <v>113</v>
      </c>
      <c r="R9" s="47">
        <f>1.2*1*1.2</f>
        <v>1.44</v>
      </c>
      <c r="S9" s="37">
        <v>25</v>
      </c>
      <c r="T9" s="37">
        <v>12</v>
      </c>
    </row>
    <row r="10" spans="1:21" ht="75" customHeight="1" x14ac:dyDescent="0.3">
      <c r="A10" s="12">
        <v>18</v>
      </c>
      <c r="B10" s="23" t="s">
        <v>19</v>
      </c>
      <c r="C10" s="24">
        <v>4631136789413</v>
      </c>
      <c r="D10" s="23" t="s">
        <v>106</v>
      </c>
      <c r="E10" s="23" t="s">
        <v>56</v>
      </c>
      <c r="F10" s="23" t="s">
        <v>41</v>
      </c>
      <c r="G10" s="23"/>
      <c r="H10" s="45">
        <v>3.8</v>
      </c>
      <c r="I10" s="37" t="s">
        <v>14</v>
      </c>
      <c r="J10" s="23">
        <v>370</v>
      </c>
      <c r="K10" s="56">
        <v>415</v>
      </c>
      <c r="L10" s="57">
        <v>447</v>
      </c>
      <c r="M10" s="59">
        <f t="shared" si="0"/>
        <v>498</v>
      </c>
      <c r="N10" s="59">
        <f t="shared" si="1"/>
        <v>536.4</v>
      </c>
      <c r="O10" s="37">
        <v>150</v>
      </c>
      <c r="P10" s="45">
        <v>590</v>
      </c>
      <c r="Q10" s="45" t="s">
        <v>114</v>
      </c>
      <c r="R10" s="47">
        <f>1.2*1*1.3</f>
        <v>1.56</v>
      </c>
      <c r="S10" s="37">
        <v>25</v>
      </c>
      <c r="T10" s="37" t="s">
        <v>20</v>
      </c>
    </row>
    <row r="11" spans="1:21" ht="75" customHeight="1" x14ac:dyDescent="0.3">
      <c r="A11" s="20">
        <v>19</v>
      </c>
      <c r="B11" s="23" t="s">
        <v>19</v>
      </c>
      <c r="C11" s="24">
        <v>4631136789420</v>
      </c>
      <c r="D11" s="23" t="s">
        <v>106</v>
      </c>
      <c r="E11" s="23" t="s">
        <v>56</v>
      </c>
      <c r="F11" s="23" t="s">
        <v>43</v>
      </c>
      <c r="G11" s="23"/>
      <c r="H11" s="45">
        <v>3.8</v>
      </c>
      <c r="I11" s="37" t="s">
        <v>14</v>
      </c>
      <c r="J11" s="23">
        <v>370</v>
      </c>
      <c r="K11" s="56">
        <v>415</v>
      </c>
      <c r="L11" s="57">
        <v>447</v>
      </c>
      <c r="M11" s="59">
        <f t="shared" si="0"/>
        <v>498</v>
      </c>
      <c r="N11" s="59">
        <f t="shared" si="1"/>
        <v>536.4</v>
      </c>
      <c r="O11" s="37">
        <v>150</v>
      </c>
      <c r="P11" s="45">
        <v>590</v>
      </c>
      <c r="Q11" s="45" t="s">
        <v>114</v>
      </c>
      <c r="R11" s="47">
        <f>1.2*1*1.3</f>
        <v>1.56</v>
      </c>
      <c r="S11" s="37">
        <v>25</v>
      </c>
      <c r="T11" s="37" t="s">
        <v>20</v>
      </c>
    </row>
    <row r="12" spans="1:21" ht="75" customHeight="1" x14ac:dyDescent="0.3">
      <c r="A12" s="12">
        <v>22</v>
      </c>
      <c r="B12" s="23" t="s">
        <v>104</v>
      </c>
      <c r="C12" s="24"/>
      <c r="D12" s="23" t="s">
        <v>103</v>
      </c>
      <c r="E12" s="23" t="s">
        <v>102</v>
      </c>
      <c r="F12" s="23" t="s">
        <v>44</v>
      </c>
      <c r="G12" s="23"/>
      <c r="H12" s="37">
        <v>1.2</v>
      </c>
      <c r="I12" s="37" t="s">
        <v>14</v>
      </c>
      <c r="J12" s="37">
        <v>100</v>
      </c>
      <c r="K12" s="56">
        <v>112</v>
      </c>
      <c r="L12" s="57">
        <v>129</v>
      </c>
      <c r="M12" s="59">
        <f t="shared" si="0"/>
        <v>134.4</v>
      </c>
      <c r="N12" s="59">
        <f t="shared" si="1"/>
        <v>154.79999999999998</v>
      </c>
      <c r="O12" s="37"/>
      <c r="P12" s="37"/>
      <c r="Q12" s="37"/>
      <c r="R12" s="37"/>
      <c r="S12" s="37"/>
      <c r="T12" s="37"/>
    </row>
    <row r="13" spans="1:21" ht="75" customHeight="1" x14ac:dyDescent="0.3">
      <c r="A13" s="12">
        <v>23</v>
      </c>
      <c r="B13" s="23" t="s">
        <v>104</v>
      </c>
      <c r="C13" s="24"/>
      <c r="D13" s="23" t="s">
        <v>103</v>
      </c>
      <c r="E13" s="23" t="s">
        <v>102</v>
      </c>
      <c r="F13" s="23" t="s">
        <v>41</v>
      </c>
      <c r="G13" s="23"/>
      <c r="H13" s="37">
        <v>1.2</v>
      </c>
      <c r="I13" s="37" t="s">
        <v>14</v>
      </c>
      <c r="J13" s="37">
        <v>100</v>
      </c>
      <c r="K13" s="56">
        <v>112</v>
      </c>
      <c r="L13" s="57">
        <v>129</v>
      </c>
      <c r="M13" s="59">
        <f t="shared" si="0"/>
        <v>134.4</v>
      </c>
      <c r="N13" s="59">
        <f t="shared" si="1"/>
        <v>154.79999999999998</v>
      </c>
      <c r="O13" s="37"/>
      <c r="P13" s="37"/>
      <c r="Q13" s="37"/>
      <c r="R13" s="37"/>
      <c r="S13" s="37"/>
      <c r="T13" s="37"/>
    </row>
    <row r="14" spans="1:21" ht="75" customHeight="1" x14ac:dyDescent="0.3">
      <c r="A14" s="20">
        <v>24</v>
      </c>
      <c r="B14" s="23" t="s">
        <v>104</v>
      </c>
      <c r="C14" s="24"/>
      <c r="D14" s="23" t="s">
        <v>103</v>
      </c>
      <c r="E14" s="23" t="s">
        <v>102</v>
      </c>
      <c r="F14" s="23" t="s">
        <v>59</v>
      </c>
      <c r="G14" s="23"/>
      <c r="H14" s="37">
        <v>1.2</v>
      </c>
      <c r="I14" s="37" t="s">
        <v>14</v>
      </c>
      <c r="J14" s="37">
        <v>100</v>
      </c>
      <c r="K14" s="56">
        <v>112</v>
      </c>
      <c r="L14" s="57">
        <v>129</v>
      </c>
      <c r="M14" s="59">
        <f t="shared" si="0"/>
        <v>134.4</v>
      </c>
      <c r="N14" s="59">
        <f t="shared" si="1"/>
        <v>154.79999999999998</v>
      </c>
      <c r="O14" s="37"/>
      <c r="P14" s="37"/>
      <c r="Q14" s="37"/>
      <c r="R14" s="37"/>
      <c r="S14" s="37"/>
      <c r="T14" s="37"/>
    </row>
    <row r="15" spans="1:21" ht="37.200000000000003" customHeight="1" x14ac:dyDescent="0.3">
      <c r="B15" s="42"/>
      <c r="C15" s="42"/>
      <c r="D15" s="42" t="s">
        <v>21</v>
      </c>
      <c r="E15" s="42"/>
      <c r="F15" s="19"/>
      <c r="G15" s="19"/>
      <c r="H15" s="41"/>
      <c r="I15" s="41"/>
      <c r="J15" s="41"/>
      <c r="K15" s="41"/>
      <c r="L15" s="41"/>
      <c r="M15" s="41"/>
      <c r="N15" s="41"/>
      <c r="O15" s="65" t="s">
        <v>2</v>
      </c>
      <c r="P15" s="65"/>
      <c r="Q15" s="65"/>
      <c r="R15" s="65"/>
      <c r="S15" s="65"/>
      <c r="T15" s="65"/>
    </row>
    <row r="16" spans="1:21" ht="75" customHeight="1" x14ac:dyDescent="0.3">
      <c r="A16" s="16">
        <v>1</v>
      </c>
      <c r="B16" s="26" t="s">
        <v>22</v>
      </c>
      <c r="C16" s="27">
        <v>4631136789000</v>
      </c>
      <c r="D16" s="26" t="s">
        <v>57</v>
      </c>
      <c r="E16" s="26" t="s">
        <v>58</v>
      </c>
      <c r="F16" s="26" t="s">
        <v>41</v>
      </c>
      <c r="G16" s="26"/>
      <c r="H16" s="45">
        <v>3.4</v>
      </c>
      <c r="I16" s="35" t="s">
        <v>14</v>
      </c>
      <c r="J16" s="60">
        <v>135</v>
      </c>
      <c r="K16" s="55">
        <v>135</v>
      </c>
      <c r="L16" s="55">
        <v>190</v>
      </c>
      <c r="M16" s="59">
        <f t="shared" si="0"/>
        <v>162</v>
      </c>
      <c r="N16" s="59">
        <f t="shared" si="1"/>
        <v>228</v>
      </c>
      <c r="O16" s="39">
        <v>360</v>
      </c>
      <c r="P16" s="45">
        <v>1250</v>
      </c>
      <c r="Q16" s="45" t="s">
        <v>115</v>
      </c>
      <c r="R16" s="39">
        <v>1.2</v>
      </c>
      <c r="S16" s="39">
        <v>40</v>
      </c>
      <c r="T16" s="39">
        <v>9</v>
      </c>
    </row>
    <row r="17" spans="1:20" ht="75" customHeight="1" x14ac:dyDescent="0.3">
      <c r="A17" s="15">
        <v>2</v>
      </c>
      <c r="B17" s="26" t="s">
        <v>22</v>
      </c>
      <c r="C17" s="27">
        <v>4631136789017</v>
      </c>
      <c r="D17" s="26" t="s">
        <v>57</v>
      </c>
      <c r="E17" s="26" t="s">
        <v>58</v>
      </c>
      <c r="F17" s="26" t="s">
        <v>59</v>
      </c>
      <c r="G17" s="26"/>
      <c r="H17" s="45">
        <v>3.4</v>
      </c>
      <c r="I17" s="35" t="s">
        <v>14</v>
      </c>
      <c r="J17" s="60">
        <v>135</v>
      </c>
      <c r="K17" s="55">
        <v>135</v>
      </c>
      <c r="L17" s="55">
        <v>190</v>
      </c>
      <c r="M17" s="59">
        <f t="shared" si="0"/>
        <v>162</v>
      </c>
      <c r="N17" s="59">
        <f t="shared" si="1"/>
        <v>228</v>
      </c>
      <c r="O17" s="39">
        <v>360</v>
      </c>
      <c r="P17" s="45">
        <v>1250</v>
      </c>
      <c r="Q17" s="45" t="s">
        <v>115</v>
      </c>
      <c r="R17" s="39">
        <v>1.2</v>
      </c>
      <c r="S17" s="39">
        <v>40</v>
      </c>
      <c r="T17" s="39">
        <v>9</v>
      </c>
    </row>
    <row r="18" spans="1:20" ht="75" customHeight="1" x14ac:dyDescent="0.3">
      <c r="A18" s="16">
        <v>3</v>
      </c>
      <c r="B18" s="26" t="s">
        <v>22</v>
      </c>
      <c r="C18" s="27">
        <v>4631136789024</v>
      </c>
      <c r="D18" s="26" t="s">
        <v>57</v>
      </c>
      <c r="E18" s="26" t="s">
        <v>60</v>
      </c>
      <c r="F18" s="26" t="s">
        <v>61</v>
      </c>
      <c r="G18" s="26"/>
      <c r="H18" s="45">
        <v>3.4</v>
      </c>
      <c r="I18" s="35" t="s">
        <v>14</v>
      </c>
      <c r="J18" s="60">
        <v>155</v>
      </c>
      <c r="K18" s="55">
        <v>155</v>
      </c>
      <c r="L18" s="55">
        <v>210</v>
      </c>
      <c r="M18" s="59">
        <f t="shared" si="0"/>
        <v>186</v>
      </c>
      <c r="N18" s="59">
        <f t="shared" si="1"/>
        <v>252</v>
      </c>
      <c r="O18" s="39">
        <v>360</v>
      </c>
      <c r="P18" s="45">
        <v>1250</v>
      </c>
      <c r="Q18" s="45" t="s">
        <v>115</v>
      </c>
      <c r="R18" s="39">
        <v>1.2</v>
      </c>
      <c r="S18" s="39">
        <v>40</v>
      </c>
      <c r="T18" s="39">
        <v>9</v>
      </c>
    </row>
    <row r="19" spans="1:20" ht="75" customHeight="1" x14ac:dyDescent="0.3">
      <c r="A19" s="17">
        <v>10</v>
      </c>
      <c r="B19" s="22" t="s">
        <v>23</v>
      </c>
      <c r="C19" s="25">
        <v>4631137170166</v>
      </c>
      <c r="D19" s="22" t="s">
        <v>64</v>
      </c>
      <c r="E19" s="22" t="s">
        <v>65</v>
      </c>
      <c r="F19" s="22" t="s">
        <v>41</v>
      </c>
      <c r="G19" s="22"/>
      <c r="H19" s="45">
        <v>1.3</v>
      </c>
      <c r="I19" s="36" t="s">
        <v>14</v>
      </c>
      <c r="J19" s="61">
        <v>55</v>
      </c>
      <c r="K19" s="55">
        <v>65</v>
      </c>
      <c r="L19" s="55">
        <v>75</v>
      </c>
      <c r="M19" s="59">
        <f t="shared" si="0"/>
        <v>78</v>
      </c>
      <c r="N19" s="59">
        <f t="shared" si="1"/>
        <v>90</v>
      </c>
      <c r="O19" s="36">
        <v>800</v>
      </c>
      <c r="P19" s="45">
        <v>1060</v>
      </c>
      <c r="Q19" s="45" t="s">
        <v>116</v>
      </c>
      <c r="R19" s="47">
        <f t="shared" ref="R19:R21" si="3">1.2*1*1.2</f>
        <v>1.44</v>
      </c>
      <c r="S19" s="36">
        <v>50</v>
      </c>
      <c r="T19" s="36">
        <v>16</v>
      </c>
    </row>
    <row r="20" spans="1:20" ht="75" customHeight="1" x14ac:dyDescent="0.3">
      <c r="A20" s="15">
        <v>11</v>
      </c>
      <c r="B20" s="22" t="s">
        <v>23</v>
      </c>
      <c r="C20" s="25">
        <v>4631137170173</v>
      </c>
      <c r="D20" s="22" t="s">
        <v>64</v>
      </c>
      <c r="E20" s="22" t="s">
        <v>66</v>
      </c>
      <c r="F20" s="22" t="s">
        <v>59</v>
      </c>
      <c r="G20" s="22"/>
      <c r="H20" s="45">
        <v>1.3</v>
      </c>
      <c r="I20" s="36" t="s">
        <v>14</v>
      </c>
      <c r="J20" s="61">
        <v>55</v>
      </c>
      <c r="K20" s="55">
        <v>65</v>
      </c>
      <c r="L20" s="55">
        <v>75</v>
      </c>
      <c r="M20" s="59">
        <f t="shared" si="0"/>
        <v>78</v>
      </c>
      <c r="N20" s="59">
        <f t="shared" si="1"/>
        <v>90</v>
      </c>
      <c r="O20" s="36">
        <v>800</v>
      </c>
      <c r="P20" s="45">
        <v>1060</v>
      </c>
      <c r="Q20" s="45" t="s">
        <v>116</v>
      </c>
      <c r="R20" s="47">
        <f t="shared" si="3"/>
        <v>1.44</v>
      </c>
      <c r="S20" s="36">
        <v>50</v>
      </c>
      <c r="T20" s="36">
        <v>16</v>
      </c>
    </row>
    <row r="21" spans="1:20" ht="75" customHeight="1" x14ac:dyDescent="0.3">
      <c r="A21" s="16">
        <v>12</v>
      </c>
      <c r="B21" s="22" t="s">
        <v>23</v>
      </c>
      <c r="C21" s="25">
        <v>4631137170173</v>
      </c>
      <c r="D21" s="22" t="s">
        <v>67</v>
      </c>
      <c r="E21" s="22" t="s">
        <v>68</v>
      </c>
      <c r="F21" s="22" t="s">
        <v>61</v>
      </c>
      <c r="G21" s="22"/>
      <c r="H21" s="45">
        <v>1.3</v>
      </c>
      <c r="I21" s="36" t="s">
        <v>14</v>
      </c>
      <c r="J21" s="61">
        <v>65</v>
      </c>
      <c r="K21" s="55">
        <v>75</v>
      </c>
      <c r="L21" s="55">
        <v>85</v>
      </c>
      <c r="M21" s="59">
        <f t="shared" si="0"/>
        <v>90</v>
      </c>
      <c r="N21" s="59">
        <f t="shared" si="1"/>
        <v>102</v>
      </c>
      <c r="O21" s="36">
        <v>800</v>
      </c>
      <c r="P21" s="45">
        <v>1060</v>
      </c>
      <c r="Q21" s="45" t="s">
        <v>116</v>
      </c>
      <c r="R21" s="47">
        <f t="shared" si="3"/>
        <v>1.44</v>
      </c>
      <c r="S21" s="36">
        <v>50</v>
      </c>
      <c r="T21" s="36">
        <v>16</v>
      </c>
    </row>
    <row r="22" spans="1:20" ht="75" customHeight="1" x14ac:dyDescent="0.3">
      <c r="A22" s="17">
        <v>13</v>
      </c>
      <c r="B22" s="20" t="s">
        <v>24</v>
      </c>
      <c r="C22" s="21"/>
      <c r="D22" s="20" t="s">
        <v>69</v>
      </c>
      <c r="E22" s="20" t="s">
        <v>70</v>
      </c>
      <c r="F22" s="20" t="s">
        <v>45</v>
      </c>
      <c r="G22" s="20"/>
      <c r="H22" s="45">
        <v>8.5</v>
      </c>
      <c r="I22" s="36" t="s">
        <v>14</v>
      </c>
      <c r="J22" s="61">
        <v>400</v>
      </c>
      <c r="K22" s="55">
        <v>470</v>
      </c>
      <c r="L22" s="55">
        <v>520</v>
      </c>
      <c r="M22" s="59">
        <f t="shared" si="0"/>
        <v>564</v>
      </c>
      <c r="N22" s="59">
        <f t="shared" si="1"/>
        <v>624</v>
      </c>
      <c r="O22" s="36">
        <v>100</v>
      </c>
      <c r="P22" s="45">
        <v>870</v>
      </c>
      <c r="Q22" s="45" t="s">
        <v>117</v>
      </c>
      <c r="R22" s="38">
        <v>1.4</v>
      </c>
      <c r="S22" s="36">
        <v>25</v>
      </c>
      <c r="T22" s="36">
        <v>4</v>
      </c>
    </row>
    <row r="23" spans="1:20" ht="75" customHeight="1" x14ac:dyDescent="0.3">
      <c r="A23" s="15">
        <v>14</v>
      </c>
      <c r="B23" s="20" t="s">
        <v>24</v>
      </c>
      <c r="C23" s="21"/>
      <c r="D23" s="20" t="s">
        <v>69</v>
      </c>
      <c r="E23" s="20" t="s">
        <v>71</v>
      </c>
      <c r="F23" s="20" t="s">
        <v>61</v>
      </c>
      <c r="G23" s="20"/>
      <c r="H23" s="45">
        <v>8.5</v>
      </c>
      <c r="I23" s="36" t="s">
        <v>14</v>
      </c>
      <c r="J23" s="61">
        <v>440</v>
      </c>
      <c r="K23" s="55">
        <v>520</v>
      </c>
      <c r="L23" s="55">
        <v>575</v>
      </c>
      <c r="M23" s="59">
        <f t="shared" si="0"/>
        <v>624</v>
      </c>
      <c r="N23" s="59">
        <f t="shared" si="1"/>
        <v>690</v>
      </c>
      <c r="O23" s="36">
        <v>100</v>
      </c>
      <c r="P23" s="45">
        <v>870</v>
      </c>
      <c r="Q23" s="45" t="s">
        <v>117</v>
      </c>
      <c r="R23" s="38">
        <v>1.4</v>
      </c>
      <c r="S23" s="36">
        <v>25</v>
      </c>
      <c r="T23" s="36">
        <v>4</v>
      </c>
    </row>
    <row r="24" spans="1:20" ht="75" customHeight="1" x14ac:dyDescent="0.3">
      <c r="A24" s="16">
        <v>15</v>
      </c>
      <c r="B24" s="22" t="s">
        <v>25</v>
      </c>
      <c r="C24" s="25">
        <v>4631136789123</v>
      </c>
      <c r="D24" s="22" t="s">
        <v>74</v>
      </c>
      <c r="E24" s="22" t="s">
        <v>72</v>
      </c>
      <c r="F24" s="22" t="s">
        <v>41</v>
      </c>
      <c r="G24" s="22"/>
      <c r="H24" s="45">
        <v>5.0999999999999996</v>
      </c>
      <c r="I24" s="36" t="s">
        <v>14</v>
      </c>
      <c r="J24" s="61">
        <v>220</v>
      </c>
      <c r="K24" s="55">
        <v>245</v>
      </c>
      <c r="L24" s="55">
        <v>234</v>
      </c>
      <c r="M24" s="59">
        <f t="shared" si="0"/>
        <v>294</v>
      </c>
      <c r="N24" s="59">
        <f t="shared" si="1"/>
        <v>280.8</v>
      </c>
      <c r="O24" s="36">
        <v>240</v>
      </c>
      <c r="P24" s="45">
        <v>1250</v>
      </c>
      <c r="Q24" s="45" t="s">
        <v>116</v>
      </c>
      <c r="R24" s="47">
        <f>1.2*1*1.2</f>
        <v>1.44</v>
      </c>
      <c r="S24" s="36">
        <v>20</v>
      </c>
      <c r="T24" s="36">
        <v>12</v>
      </c>
    </row>
    <row r="25" spans="1:20" ht="75" customHeight="1" x14ac:dyDescent="0.3">
      <c r="A25" s="17">
        <v>16</v>
      </c>
      <c r="B25" s="22" t="s">
        <v>25</v>
      </c>
      <c r="C25" s="25">
        <v>4631136789130</v>
      </c>
      <c r="D25" s="22" t="s">
        <v>74</v>
      </c>
      <c r="E25" s="22" t="s">
        <v>72</v>
      </c>
      <c r="F25" s="22" t="s">
        <v>59</v>
      </c>
      <c r="G25" s="22"/>
      <c r="H25" s="45">
        <v>5.0999999999999996</v>
      </c>
      <c r="I25" s="36" t="s">
        <v>14</v>
      </c>
      <c r="J25" s="61">
        <v>220</v>
      </c>
      <c r="K25" s="55">
        <v>245</v>
      </c>
      <c r="L25" s="55">
        <v>234</v>
      </c>
      <c r="M25" s="59">
        <f t="shared" si="0"/>
        <v>294</v>
      </c>
      <c r="N25" s="59">
        <f t="shared" si="1"/>
        <v>280.8</v>
      </c>
      <c r="O25" s="36">
        <v>240</v>
      </c>
      <c r="P25" s="45">
        <v>1250</v>
      </c>
      <c r="Q25" s="45" t="s">
        <v>116</v>
      </c>
      <c r="R25" s="47">
        <f>1.2*1*1.2</f>
        <v>1.44</v>
      </c>
      <c r="S25" s="36">
        <v>20</v>
      </c>
      <c r="T25" s="36">
        <v>12</v>
      </c>
    </row>
    <row r="26" spans="1:20" ht="75" customHeight="1" x14ac:dyDescent="0.3">
      <c r="A26" s="15">
        <v>17</v>
      </c>
      <c r="B26" s="22" t="s">
        <v>25</v>
      </c>
      <c r="C26" s="25">
        <v>4631136789147</v>
      </c>
      <c r="D26" s="22" t="s">
        <v>75</v>
      </c>
      <c r="E26" s="22" t="s">
        <v>72</v>
      </c>
      <c r="F26" s="22" t="s">
        <v>61</v>
      </c>
      <c r="G26" s="22"/>
      <c r="H26" s="45">
        <v>5.0999999999999996</v>
      </c>
      <c r="I26" s="36" t="s">
        <v>14</v>
      </c>
      <c r="J26" s="61">
        <v>230</v>
      </c>
      <c r="K26" s="55">
        <v>255</v>
      </c>
      <c r="L26" s="55">
        <v>243</v>
      </c>
      <c r="M26" s="59">
        <f t="shared" si="0"/>
        <v>306</v>
      </c>
      <c r="N26" s="59">
        <f t="shared" si="1"/>
        <v>291.59999999999997</v>
      </c>
      <c r="O26" s="36">
        <v>240</v>
      </c>
      <c r="P26" s="45">
        <v>1250</v>
      </c>
      <c r="Q26" s="45" t="s">
        <v>116</v>
      </c>
      <c r="R26" s="47">
        <f>1.2*1*1.2</f>
        <v>1.44</v>
      </c>
      <c r="S26" s="36">
        <v>20</v>
      </c>
      <c r="T26" s="36">
        <v>12</v>
      </c>
    </row>
    <row r="27" spans="1:20" ht="75" customHeight="1" x14ac:dyDescent="0.3">
      <c r="A27" s="16">
        <v>18</v>
      </c>
      <c r="B27" s="26" t="s">
        <v>26</v>
      </c>
      <c r="C27" s="27">
        <v>4631136789161</v>
      </c>
      <c r="D27" s="26" t="s">
        <v>76</v>
      </c>
      <c r="E27" s="26" t="s">
        <v>73</v>
      </c>
      <c r="F27" s="26" t="s">
        <v>41</v>
      </c>
      <c r="G27" s="26"/>
      <c r="H27" s="45">
        <v>2.6</v>
      </c>
      <c r="I27" s="35" t="s">
        <v>14</v>
      </c>
      <c r="J27" s="62">
        <v>200</v>
      </c>
      <c r="K27" s="54">
        <v>220</v>
      </c>
      <c r="L27" s="55">
        <v>234</v>
      </c>
      <c r="M27" s="59">
        <f t="shared" si="0"/>
        <v>264</v>
      </c>
      <c r="N27" s="59">
        <f t="shared" si="1"/>
        <v>280.8</v>
      </c>
      <c r="O27" s="39">
        <v>322</v>
      </c>
      <c r="P27" s="45">
        <v>860</v>
      </c>
      <c r="Q27" s="45" t="s">
        <v>115</v>
      </c>
      <c r="R27" s="47">
        <f t="shared" ref="R27:R29" si="4">1.2*1*1.3</f>
        <v>1.56</v>
      </c>
      <c r="S27" s="39">
        <v>23</v>
      </c>
      <c r="T27" s="39">
        <v>14</v>
      </c>
    </row>
    <row r="28" spans="1:20" ht="75" customHeight="1" x14ac:dyDescent="0.3">
      <c r="A28" s="17">
        <v>19</v>
      </c>
      <c r="B28" s="26" t="s">
        <v>26</v>
      </c>
      <c r="C28" s="27">
        <v>4631136789178</v>
      </c>
      <c r="D28" s="26" t="s">
        <v>76</v>
      </c>
      <c r="E28" s="26" t="s">
        <v>73</v>
      </c>
      <c r="F28" s="26" t="s">
        <v>59</v>
      </c>
      <c r="G28" s="26"/>
      <c r="H28" s="45">
        <v>2.6</v>
      </c>
      <c r="I28" s="35" t="s">
        <v>14</v>
      </c>
      <c r="J28" s="62">
        <v>200</v>
      </c>
      <c r="K28" s="54">
        <v>220</v>
      </c>
      <c r="L28" s="55">
        <v>234</v>
      </c>
      <c r="M28" s="59">
        <f t="shared" si="0"/>
        <v>264</v>
      </c>
      <c r="N28" s="59">
        <f t="shared" si="1"/>
        <v>280.8</v>
      </c>
      <c r="O28" s="39">
        <v>322</v>
      </c>
      <c r="P28" s="45">
        <v>860</v>
      </c>
      <c r="Q28" s="45" t="s">
        <v>115</v>
      </c>
      <c r="R28" s="47">
        <f t="shared" si="4"/>
        <v>1.56</v>
      </c>
      <c r="S28" s="39">
        <v>23</v>
      </c>
      <c r="T28" s="39">
        <v>14</v>
      </c>
    </row>
    <row r="29" spans="1:20" ht="75" customHeight="1" x14ac:dyDescent="0.3">
      <c r="A29" s="15">
        <v>20</v>
      </c>
      <c r="B29" s="26" t="s">
        <v>26</v>
      </c>
      <c r="C29" s="27">
        <v>4631136789185</v>
      </c>
      <c r="D29" s="26" t="s">
        <v>76</v>
      </c>
      <c r="E29" s="26" t="s">
        <v>73</v>
      </c>
      <c r="F29" s="26" t="s">
        <v>61</v>
      </c>
      <c r="G29" s="26"/>
      <c r="H29" s="45">
        <v>2.6</v>
      </c>
      <c r="I29" s="35" t="s">
        <v>14</v>
      </c>
      <c r="J29" s="62">
        <v>210</v>
      </c>
      <c r="K29" s="54">
        <v>230</v>
      </c>
      <c r="L29" s="55">
        <v>243</v>
      </c>
      <c r="M29" s="59">
        <f t="shared" si="0"/>
        <v>276</v>
      </c>
      <c r="N29" s="59">
        <f t="shared" si="1"/>
        <v>291.59999999999997</v>
      </c>
      <c r="O29" s="39">
        <v>322</v>
      </c>
      <c r="P29" s="45">
        <v>860</v>
      </c>
      <c r="Q29" s="45" t="s">
        <v>115</v>
      </c>
      <c r="R29" s="47">
        <f t="shared" si="4"/>
        <v>1.56</v>
      </c>
      <c r="S29" s="39">
        <v>23</v>
      </c>
      <c r="T29" s="39">
        <v>14</v>
      </c>
    </row>
    <row r="30" spans="1:20" ht="40.799999999999997" customHeight="1" x14ac:dyDescent="0.3">
      <c r="B30" s="42"/>
      <c r="C30" s="42"/>
      <c r="D30" s="42" t="s">
        <v>27</v>
      </c>
      <c r="E30" s="42"/>
      <c r="F30" s="42"/>
      <c r="G30" s="42"/>
      <c r="H30" s="41"/>
      <c r="I30" s="41"/>
      <c r="J30" s="41"/>
      <c r="K30" s="41"/>
      <c r="L30" s="41"/>
      <c r="M30" s="41"/>
      <c r="N30" s="41"/>
      <c r="O30" s="65" t="s">
        <v>2</v>
      </c>
      <c r="P30" s="65"/>
      <c r="Q30" s="65"/>
      <c r="R30" s="65"/>
      <c r="S30" s="65"/>
      <c r="T30" s="65"/>
    </row>
    <row r="31" spans="1:20" ht="75" customHeight="1" x14ac:dyDescent="0.3">
      <c r="A31" s="17">
        <v>1</v>
      </c>
      <c r="B31" s="28" t="s">
        <v>28</v>
      </c>
      <c r="C31" s="25">
        <v>4631137169832</v>
      </c>
      <c r="D31" s="22" t="s">
        <v>78</v>
      </c>
      <c r="E31" s="22" t="s">
        <v>79</v>
      </c>
      <c r="F31" s="22" t="s">
        <v>45</v>
      </c>
      <c r="G31" s="22"/>
      <c r="H31" s="45">
        <v>4.5</v>
      </c>
      <c r="I31" s="36" t="s">
        <v>14</v>
      </c>
      <c r="J31" s="63">
        <v>215</v>
      </c>
      <c r="K31" s="54">
        <v>235</v>
      </c>
      <c r="L31" s="55">
        <v>295</v>
      </c>
      <c r="M31" s="59">
        <f t="shared" si="0"/>
        <v>282</v>
      </c>
      <c r="N31" s="59">
        <f t="shared" si="1"/>
        <v>354</v>
      </c>
      <c r="O31" s="36">
        <v>156</v>
      </c>
      <c r="P31" s="45">
        <v>720</v>
      </c>
      <c r="Q31" s="45" t="s">
        <v>114</v>
      </c>
      <c r="R31" s="47">
        <f>1.2*1*1.1</f>
        <v>1.32</v>
      </c>
      <c r="S31" s="36">
        <v>12</v>
      </c>
      <c r="T31" s="36">
        <v>13</v>
      </c>
    </row>
    <row r="32" spans="1:20" ht="75" customHeight="1" x14ac:dyDescent="0.3">
      <c r="A32" s="17">
        <v>3</v>
      </c>
      <c r="B32" s="28" t="s">
        <v>29</v>
      </c>
      <c r="C32" s="25">
        <v>4631137169856</v>
      </c>
      <c r="D32" s="22" t="s">
        <v>78</v>
      </c>
      <c r="E32" s="22" t="s">
        <v>80</v>
      </c>
      <c r="F32" s="22" t="s">
        <v>45</v>
      </c>
      <c r="G32" s="22"/>
      <c r="H32" s="45">
        <v>6.4</v>
      </c>
      <c r="I32" s="36" t="s">
        <v>14</v>
      </c>
      <c r="J32" s="63">
        <v>320</v>
      </c>
      <c r="K32" s="54">
        <v>350</v>
      </c>
      <c r="L32" s="55">
        <v>440</v>
      </c>
      <c r="M32" s="59">
        <f t="shared" si="0"/>
        <v>420</v>
      </c>
      <c r="N32" s="59">
        <f t="shared" si="1"/>
        <v>528</v>
      </c>
      <c r="O32" s="36">
        <v>130</v>
      </c>
      <c r="P32" s="45">
        <v>850</v>
      </c>
      <c r="Q32" s="45" t="s">
        <v>118</v>
      </c>
      <c r="R32" s="47">
        <f>1.2*1*1.55</f>
        <v>1.8599999999999999</v>
      </c>
      <c r="S32" s="36">
        <v>10</v>
      </c>
      <c r="T32" s="36">
        <v>13</v>
      </c>
    </row>
    <row r="33" spans="1:20" ht="60" customHeight="1" x14ac:dyDescent="0.3">
      <c r="B33" s="43"/>
      <c r="C33" s="43"/>
      <c r="D33" s="43" t="s">
        <v>30</v>
      </c>
      <c r="E33" s="43"/>
      <c r="F33" s="43"/>
      <c r="G33" s="29"/>
      <c r="H33" s="41"/>
      <c r="I33" s="41"/>
      <c r="J33" s="41"/>
      <c r="K33" s="41"/>
      <c r="L33" s="41"/>
      <c r="M33" s="41"/>
      <c r="N33" s="41"/>
      <c r="O33" s="41"/>
      <c r="P33" s="66" t="s">
        <v>2</v>
      </c>
      <c r="Q33" s="67"/>
      <c r="R33" s="67"/>
      <c r="S33" s="67"/>
      <c r="T33" s="68"/>
    </row>
    <row r="34" spans="1:20" ht="75" customHeight="1" x14ac:dyDescent="0.3">
      <c r="A34" s="16">
        <v>1</v>
      </c>
      <c r="B34" s="26" t="s">
        <v>31</v>
      </c>
      <c r="C34" s="27">
        <v>4631137169924</v>
      </c>
      <c r="D34" s="26" t="s">
        <v>81</v>
      </c>
      <c r="E34" s="26" t="s">
        <v>82</v>
      </c>
      <c r="F34" s="26" t="s">
        <v>45</v>
      </c>
      <c r="G34" s="26"/>
      <c r="H34" s="45">
        <v>17</v>
      </c>
      <c r="I34" s="35" t="s">
        <v>14</v>
      </c>
      <c r="J34" s="62">
        <v>520</v>
      </c>
      <c r="K34" s="58">
        <v>620</v>
      </c>
      <c r="L34" s="53">
        <v>860</v>
      </c>
      <c r="M34" s="59">
        <f t="shared" si="0"/>
        <v>744</v>
      </c>
      <c r="N34" s="59">
        <f t="shared" si="1"/>
        <v>1032</v>
      </c>
      <c r="O34" s="36">
        <v>60</v>
      </c>
      <c r="P34" s="45">
        <v>1040</v>
      </c>
      <c r="Q34" s="45" t="s">
        <v>119</v>
      </c>
      <c r="R34" s="45">
        <f>1.2*1*1.6</f>
        <v>1.92</v>
      </c>
      <c r="S34" s="36">
        <v>30</v>
      </c>
      <c r="T34" s="36">
        <v>2</v>
      </c>
    </row>
    <row r="35" spans="1:20" ht="75" customHeight="1" x14ac:dyDescent="0.3">
      <c r="A35" s="16">
        <v>2</v>
      </c>
      <c r="B35" s="26" t="s">
        <v>31</v>
      </c>
      <c r="C35" s="27">
        <v>4631137169931</v>
      </c>
      <c r="D35" s="26" t="s">
        <v>81</v>
      </c>
      <c r="E35" s="26" t="s">
        <v>82</v>
      </c>
      <c r="F35" s="26" t="s">
        <v>44</v>
      </c>
      <c r="G35" s="26"/>
      <c r="H35" s="45">
        <v>17</v>
      </c>
      <c r="I35" s="35" t="s">
        <v>14</v>
      </c>
      <c r="J35" s="62">
        <v>550</v>
      </c>
      <c r="K35" s="58">
        <v>660</v>
      </c>
      <c r="L35" s="53">
        <v>900</v>
      </c>
      <c r="M35" s="59">
        <f t="shared" si="0"/>
        <v>792</v>
      </c>
      <c r="N35" s="59">
        <f t="shared" si="1"/>
        <v>1080</v>
      </c>
      <c r="O35" s="36">
        <v>60</v>
      </c>
      <c r="P35" s="45">
        <v>1040</v>
      </c>
      <c r="Q35" s="45" t="s">
        <v>119</v>
      </c>
      <c r="R35" s="45">
        <f>1.2*1*1.6</f>
        <v>1.92</v>
      </c>
      <c r="S35" s="36">
        <v>30</v>
      </c>
      <c r="T35" s="36">
        <v>2</v>
      </c>
    </row>
    <row r="36" spans="1:20" ht="75" customHeight="1" x14ac:dyDescent="0.3">
      <c r="A36" s="16">
        <v>3</v>
      </c>
      <c r="B36" s="26" t="s">
        <v>31</v>
      </c>
      <c r="C36" s="27">
        <v>4631137169948</v>
      </c>
      <c r="D36" s="26" t="s">
        <v>84</v>
      </c>
      <c r="E36" s="26" t="s">
        <v>83</v>
      </c>
      <c r="F36" s="26" t="s">
        <v>62</v>
      </c>
      <c r="G36" s="26"/>
      <c r="H36" s="45">
        <v>17</v>
      </c>
      <c r="I36" s="35" t="s">
        <v>14</v>
      </c>
      <c r="J36" s="62">
        <v>550</v>
      </c>
      <c r="K36" s="58">
        <v>660</v>
      </c>
      <c r="L36" s="53">
        <v>900</v>
      </c>
      <c r="M36" s="59">
        <f t="shared" si="0"/>
        <v>792</v>
      </c>
      <c r="N36" s="59">
        <f t="shared" si="1"/>
        <v>1080</v>
      </c>
      <c r="O36" s="36">
        <v>60</v>
      </c>
      <c r="P36" s="45">
        <v>1040</v>
      </c>
      <c r="Q36" s="45" t="s">
        <v>119</v>
      </c>
      <c r="R36" s="45">
        <f>1.2*1*1.6</f>
        <v>1.92</v>
      </c>
      <c r="S36" s="36">
        <v>30</v>
      </c>
      <c r="T36" s="36">
        <v>2</v>
      </c>
    </row>
    <row r="37" spans="1:20" ht="75" customHeight="1" x14ac:dyDescent="0.3">
      <c r="A37" s="16">
        <v>4</v>
      </c>
      <c r="B37" s="22" t="s">
        <v>32</v>
      </c>
      <c r="C37" s="25">
        <v>4631137169955</v>
      </c>
      <c r="D37" s="22" t="s">
        <v>85</v>
      </c>
      <c r="E37" s="22" t="s">
        <v>100</v>
      </c>
      <c r="F37" s="22" t="s">
        <v>63</v>
      </c>
      <c r="G37" s="22"/>
      <c r="H37" s="40">
        <v>20</v>
      </c>
      <c r="I37" s="36" t="s">
        <v>14</v>
      </c>
      <c r="J37" s="63">
        <v>675</v>
      </c>
      <c r="K37" s="58">
        <v>815</v>
      </c>
      <c r="L37" s="53">
        <v>1260</v>
      </c>
      <c r="M37" s="59">
        <f t="shared" si="0"/>
        <v>978</v>
      </c>
      <c r="N37" s="59">
        <f t="shared" si="1"/>
        <v>1512</v>
      </c>
      <c r="O37" s="36">
        <v>50</v>
      </c>
      <c r="P37" s="45">
        <v>1020</v>
      </c>
      <c r="Q37" s="45" t="s">
        <v>120</v>
      </c>
      <c r="R37" s="45">
        <v>1.8</v>
      </c>
      <c r="S37" s="36">
        <v>25</v>
      </c>
      <c r="T37" s="36">
        <v>2</v>
      </c>
    </row>
    <row r="38" spans="1:20" ht="75" customHeight="1" x14ac:dyDescent="0.3">
      <c r="A38" s="16">
        <v>5</v>
      </c>
      <c r="B38" s="22" t="s">
        <v>32</v>
      </c>
      <c r="C38" s="25">
        <v>4631137169962</v>
      </c>
      <c r="D38" s="22" t="s">
        <v>86</v>
      </c>
      <c r="E38" s="22" t="s">
        <v>101</v>
      </c>
      <c r="F38" s="22" t="s">
        <v>105</v>
      </c>
      <c r="G38" s="22"/>
      <c r="H38" s="40">
        <v>20</v>
      </c>
      <c r="I38" s="36" t="s">
        <v>14</v>
      </c>
      <c r="J38" s="63">
        <v>715</v>
      </c>
      <c r="K38" s="58">
        <v>855</v>
      </c>
      <c r="L38" s="53">
        <v>1300</v>
      </c>
      <c r="M38" s="59">
        <f t="shared" si="0"/>
        <v>1026</v>
      </c>
      <c r="N38" s="59">
        <f t="shared" si="1"/>
        <v>1560</v>
      </c>
      <c r="O38" s="36">
        <v>50</v>
      </c>
      <c r="P38" s="45">
        <v>1020</v>
      </c>
      <c r="Q38" s="45" t="s">
        <v>120</v>
      </c>
      <c r="R38" s="45">
        <v>1.8</v>
      </c>
      <c r="S38" s="36">
        <v>25</v>
      </c>
      <c r="T38" s="36">
        <v>2</v>
      </c>
    </row>
    <row r="39" spans="1:20" ht="75" customHeight="1" x14ac:dyDescent="0.3">
      <c r="A39" s="16">
        <v>6</v>
      </c>
      <c r="B39" s="22" t="s">
        <v>32</v>
      </c>
      <c r="C39" s="25">
        <v>4631137169962</v>
      </c>
      <c r="D39" s="22" t="s">
        <v>86</v>
      </c>
      <c r="E39" s="22" t="s">
        <v>101</v>
      </c>
      <c r="F39" s="22" t="s">
        <v>44</v>
      </c>
      <c r="G39" s="22"/>
      <c r="H39" s="40">
        <v>20</v>
      </c>
      <c r="I39" s="36" t="s">
        <v>14</v>
      </c>
      <c r="J39" s="63">
        <v>715</v>
      </c>
      <c r="K39" s="58">
        <v>855</v>
      </c>
      <c r="L39" s="53">
        <v>1300</v>
      </c>
      <c r="M39" s="59">
        <f t="shared" si="0"/>
        <v>1026</v>
      </c>
      <c r="N39" s="59">
        <f t="shared" si="1"/>
        <v>1560</v>
      </c>
      <c r="O39" s="36">
        <v>50</v>
      </c>
      <c r="P39" s="45">
        <v>1020</v>
      </c>
      <c r="Q39" s="45" t="s">
        <v>120</v>
      </c>
      <c r="R39" s="45">
        <v>1.8</v>
      </c>
      <c r="S39" s="36">
        <v>25</v>
      </c>
      <c r="T39" s="36">
        <v>2</v>
      </c>
    </row>
    <row r="40" spans="1:20" ht="75" customHeight="1" x14ac:dyDescent="0.3">
      <c r="A40" s="16">
        <v>7</v>
      </c>
      <c r="B40" s="22" t="s">
        <v>33</v>
      </c>
      <c r="C40" s="25">
        <v>4631137169986</v>
      </c>
      <c r="D40" s="22" t="s">
        <v>87</v>
      </c>
      <c r="E40" s="22" t="s">
        <v>121</v>
      </c>
      <c r="F40" s="22" t="s">
        <v>63</v>
      </c>
      <c r="G40" s="22"/>
      <c r="H40" s="45">
        <v>38</v>
      </c>
      <c r="I40" s="36" t="s">
        <v>14</v>
      </c>
      <c r="J40" s="64">
        <v>1850</v>
      </c>
      <c r="K40" s="58">
        <v>2100</v>
      </c>
      <c r="L40" s="53">
        <v>2340</v>
      </c>
      <c r="M40" s="59">
        <f t="shared" si="0"/>
        <v>2520</v>
      </c>
      <c r="N40" s="59">
        <f t="shared" si="1"/>
        <v>2808</v>
      </c>
      <c r="O40" s="36">
        <v>20</v>
      </c>
      <c r="P40" s="45">
        <v>780</v>
      </c>
      <c r="Q40" s="45" t="s">
        <v>122</v>
      </c>
      <c r="R40" s="47">
        <v>1.5</v>
      </c>
      <c r="S40" s="45">
        <v>10</v>
      </c>
      <c r="T40" s="36">
        <v>2</v>
      </c>
    </row>
    <row r="41" spans="1:20" ht="75" customHeight="1" x14ac:dyDescent="0.3">
      <c r="A41" s="16">
        <v>8</v>
      </c>
      <c r="B41" s="22" t="s">
        <v>34</v>
      </c>
      <c r="C41" s="25">
        <v>4631137169993</v>
      </c>
      <c r="D41" s="22" t="s">
        <v>88</v>
      </c>
      <c r="E41" s="22" t="s">
        <v>99</v>
      </c>
      <c r="F41" s="22" t="s">
        <v>45</v>
      </c>
      <c r="G41" s="22"/>
      <c r="H41" s="45">
        <v>49</v>
      </c>
      <c r="I41" s="36" t="s">
        <v>14</v>
      </c>
      <c r="J41" s="64">
        <v>2200</v>
      </c>
      <c r="K41" s="58">
        <v>2350</v>
      </c>
      <c r="L41" s="53">
        <v>2580</v>
      </c>
      <c r="M41" s="59">
        <f t="shared" si="0"/>
        <v>2820</v>
      </c>
      <c r="N41" s="59">
        <f t="shared" si="1"/>
        <v>3096</v>
      </c>
      <c r="O41" s="36">
        <v>20</v>
      </c>
      <c r="P41" s="45">
        <v>1000</v>
      </c>
      <c r="Q41" s="45" t="s">
        <v>123</v>
      </c>
      <c r="R41" s="47">
        <v>1.5</v>
      </c>
      <c r="S41" s="36">
        <v>10</v>
      </c>
      <c r="T41" s="36">
        <v>2</v>
      </c>
    </row>
    <row r="42" spans="1:20" ht="75" customHeight="1" x14ac:dyDescent="0.3">
      <c r="A42" s="16">
        <v>9</v>
      </c>
      <c r="B42" s="22" t="s">
        <v>35</v>
      </c>
      <c r="C42" s="25">
        <v>4631137170005</v>
      </c>
      <c r="D42" s="22" t="s">
        <v>89</v>
      </c>
      <c r="E42" s="22" t="s">
        <v>98</v>
      </c>
      <c r="F42" s="22" t="s">
        <v>45</v>
      </c>
      <c r="G42" s="22"/>
      <c r="H42" s="45">
        <v>58</v>
      </c>
      <c r="I42" s="36" t="s">
        <v>14</v>
      </c>
      <c r="J42" s="64">
        <v>2750</v>
      </c>
      <c r="K42" s="58">
        <v>2950</v>
      </c>
      <c r="L42" s="53">
        <v>3540</v>
      </c>
      <c r="M42" s="59">
        <f t="shared" si="0"/>
        <v>3540</v>
      </c>
      <c r="N42" s="59">
        <f t="shared" si="1"/>
        <v>4248</v>
      </c>
      <c r="O42" s="36">
        <v>20</v>
      </c>
      <c r="P42" s="45">
        <v>1160</v>
      </c>
      <c r="Q42" s="45" t="s">
        <v>124</v>
      </c>
      <c r="R42" s="47">
        <v>1.6</v>
      </c>
      <c r="S42" s="45">
        <v>10</v>
      </c>
      <c r="T42" s="48">
        <v>2</v>
      </c>
    </row>
    <row r="43" spans="1:20" ht="75" customHeight="1" x14ac:dyDescent="0.3">
      <c r="A43" s="16">
        <v>10</v>
      </c>
      <c r="B43" s="22" t="s">
        <v>36</v>
      </c>
      <c r="C43" s="25">
        <v>4631137170012</v>
      </c>
      <c r="D43" s="22" t="s">
        <v>90</v>
      </c>
      <c r="E43" s="22" t="s">
        <v>91</v>
      </c>
      <c r="F43" s="22" t="s">
        <v>45</v>
      </c>
      <c r="G43" s="22"/>
      <c r="H43" s="45">
        <v>33</v>
      </c>
      <c r="I43" s="36" t="s">
        <v>14</v>
      </c>
      <c r="J43" s="64">
        <v>816</v>
      </c>
      <c r="K43" s="58">
        <v>1080</v>
      </c>
      <c r="L43" s="53">
        <v>1980</v>
      </c>
      <c r="M43" s="59">
        <f t="shared" si="0"/>
        <v>1296</v>
      </c>
      <c r="N43" s="59">
        <f t="shared" si="1"/>
        <v>2376</v>
      </c>
      <c r="O43" s="36">
        <v>12</v>
      </c>
      <c r="P43" s="45">
        <v>420</v>
      </c>
      <c r="Q43" s="49" t="s">
        <v>125</v>
      </c>
      <c r="R43" s="50">
        <f>1.2*1*2.5</f>
        <v>3</v>
      </c>
      <c r="S43" s="36">
        <v>12</v>
      </c>
      <c r="T43" s="36">
        <v>1</v>
      </c>
    </row>
    <row r="44" spans="1:20" ht="75" customHeight="1" x14ac:dyDescent="0.3">
      <c r="A44" s="16">
        <v>11</v>
      </c>
      <c r="B44" s="22" t="s">
        <v>37</v>
      </c>
      <c r="C44" s="25"/>
      <c r="D44" s="22" t="s">
        <v>92</v>
      </c>
      <c r="E44" s="22" t="s">
        <v>93</v>
      </c>
      <c r="F44" s="22" t="s">
        <v>45</v>
      </c>
      <c r="G44" s="22"/>
      <c r="H44" s="40">
        <v>18</v>
      </c>
      <c r="I44" s="36" t="s">
        <v>14</v>
      </c>
      <c r="J44" s="64">
        <v>840</v>
      </c>
      <c r="K44" s="58">
        <v>1000</v>
      </c>
      <c r="L44" s="53">
        <v>1800</v>
      </c>
      <c r="M44" s="59">
        <f t="shared" si="0"/>
        <v>1200</v>
      </c>
      <c r="N44" s="59">
        <f t="shared" si="1"/>
        <v>2160</v>
      </c>
      <c r="O44" s="36">
        <v>12</v>
      </c>
      <c r="P44" s="51">
        <v>240</v>
      </c>
      <c r="Q44" s="51" t="s">
        <v>126</v>
      </c>
      <c r="R44" s="36">
        <v>2.4</v>
      </c>
      <c r="S44" s="36">
        <v>12</v>
      </c>
      <c r="T44" s="36">
        <v>1</v>
      </c>
    </row>
    <row r="45" spans="1:20" ht="75" customHeight="1" x14ac:dyDescent="0.3">
      <c r="A45" s="16">
        <v>12</v>
      </c>
      <c r="B45" s="22" t="s">
        <v>38</v>
      </c>
      <c r="C45" s="25">
        <v>4631137170029</v>
      </c>
      <c r="D45" s="22" t="s">
        <v>94</v>
      </c>
      <c r="E45" s="22" t="s">
        <v>96</v>
      </c>
      <c r="F45" s="22" t="s">
        <v>45</v>
      </c>
      <c r="G45" s="22"/>
      <c r="H45" s="40">
        <v>35</v>
      </c>
      <c r="I45" s="36" t="s">
        <v>14</v>
      </c>
      <c r="J45" s="64">
        <v>1080</v>
      </c>
      <c r="K45" s="58">
        <v>1300</v>
      </c>
      <c r="L45" s="53">
        <v>2100</v>
      </c>
      <c r="M45" s="59">
        <f t="shared" si="0"/>
        <v>1560</v>
      </c>
      <c r="N45" s="59">
        <f t="shared" si="1"/>
        <v>2520</v>
      </c>
      <c r="O45" s="36">
        <v>25</v>
      </c>
      <c r="P45" s="36">
        <v>900</v>
      </c>
      <c r="Q45" s="45" t="s">
        <v>127</v>
      </c>
      <c r="R45" s="47">
        <f>1.2*1*1.75</f>
        <v>2.1</v>
      </c>
      <c r="S45" s="36">
        <v>25</v>
      </c>
      <c r="T45" s="36">
        <v>1</v>
      </c>
    </row>
    <row r="46" spans="1:20" ht="75" customHeight="1" x14ac:dyDescent="0.3">
      <c r="A46" s="16">
        <v>13</v>
      </c>
      <c r="B46" s="22" t="s">
        <v>39</v>
      </c>
      <c r="C46" s="25">
        <v>4631137170036</v>
      </c>
      <c r="D46" s="22" t="s">
        <v>95</v>
      </c>
      <c r="E46" s="22" t="s">
        <v>97</v>
      </c>
      <c r="F46" s="22" t="s">
        <v>45</v>
      </c>
      <c r="G46" s="22"/>
      <c r="H46" s="40">
        <v>45</v>
      </c>
      <c r="I46" s="36" t="s">
        <v>14</v>
      </c>
      <c r="J46" s="64">
        <v>1300</v>
      </c>
      <c r="K46" s="58">
        <v>1500</v>
      </c>
      <c r="L46" s="53">
        <v>2220</v>
      </c>
      <c r="M46" s="59">
        <f t="shared" si="0"/>
        <v>1800</v>
      </c>
      <c r="N46" s="59">
        <f t="shared" si="1"/>
        <v>2664</v>
      </c>
      <c r="O46" s="36">
        <v>20</v>
      </c>
      <c r="P46" s="45">
        <v>920</v>
      </c>
      <c r="Q46" s="45" t="s">
        <v>128</v>
      </c>
      <c r="R46" s="47">
        <f>1.2*1*0.85</f>
        <v>1.02</v>
      </c>
      <c r="S46" s="36">
        <v>20</v>
      </c>
      <c r="T46" s="36">
        <v>1</v>
      </c>
    </row>
    <row r="47" spans="1:20" x14ac:dyDescent="0.3">
      <c r="A47" s="30"/>
      <c r="B47" s="31"/>
      <c r="C47" s="32"/>
      <c r="E47" s="31"/>
      <c r="F47" s="31"/>
      <c r="G47" s="31"/>
      <c r="H47" s="33"/>
      <c r="I47" s="31"/>
      <c r="J47" s="31"/>
      <c r="K47" s="34"/>
      <c r="L47" s="32"/>
      <c r="M47" s="32"/>
      <c r="N47" s="32"/>
      <c r="O47" s="18"/>
      <c r="P47" s="18"/>
      <c r="Q47" s="18"/>
      <c r="R47" s="18"/>
      <c r="S47" s="18"/>
      <c r="T47" s="18"/>
    </row>
    <row r="48" spans="1:20" ht="22.8" x14ac:dyDescent="0.3">
      <c r="B48" s="8"/>
      <c r="C48" s="7"/>
      <c r="E48" s="11"/>
      <c r="F48" s="11"/>
      <c r="G48" s="13"/>
    </row>
  </sheetData>
  <mergeCells count="4">
    <mergeCell ref="O2:T2"/>
    <mergeCell ref="P33:T33"/>
    <mergeCell ref="O30:T30"/>
    <mergeCell ref="O15:T15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И. Колоскова</dc:creator>
  <cp:lastModifiedBy>Максим</cp:lastModifiedBy>
  <cp:lastPrinted>2023-01-23T09:07:35Z</cp:lastPrinted>
  <dcterms:created xsi:type="dcterms:W3CDTF">2023-01-18T09:48:20Z</dcterms:created>
  <dcterms:modified xsi:type="dcterms:W3CDTF">2023-07-31T04:29:59Z</dcterms:modified>
</cp:coreProperties>
</file>