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Зайцев Денис\Desktop\"/>
    </mc:Choice>
  </mc:AlternateContent>
  <xr:revisionPtr revIDLastSave="0" documentId="8_{0F1DB5F0-3E38-449F-8D69-0827F309CA20}" xr6:coauthVersionLast="47" xr6:coauthVersionMax="47" xr10:uidLastSave="{00000000-0000-0000-0000-000000000000}"/>
  <bookViews>
    <workbookView xWindow="-108" yWindow="-108" windowWidth="23256" windowHeight="14016" firstSheet="1" activeTab="4" xr2:uid="{00000000-000D-0000-FFFF-FFFF00000000}"/>
  </bookViews>
  <sheets>
    <sheet name="ВД ПРОДУКЦИЯ" sheetId="6" r:id="rId1"/>
    <sheet name="АЛКИДНАЯ ПРОДУКЦИЯ " sheetId="9" r:id="rId2"/>
    <sheet name="ЛИСТ ДЛЯ ПЕЧАТИ ВД ПРОДУКЦИЯ " sheetId="12" r:id="rId3"/>
    <sheet name="ЛИСТ ДЛЯ ПЕЧАТИ АЛКИДНАЯ " sheetId="13" r:id="rId4"/>
    <sheet name="25%" sheetId="14" r:id="rId5"/>
    <sheet name="Крупнооптовый" sheetId="3" state="hidden" r:id="rId6"/>
    <sheet name="расчет стоимости" sheetId="4" state="hidden" r:id="rId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14" l="1"/>
  <c r="H10" i="14"/>
  <c r="H11" i="14"/>
  <c r="H56" i="14"/>
  <c r="H55" i="14"/>
  <c r="H54" i="14"/>
  <c r="H53" i="14"/>
  <c r="H52" i="14"/>
  <c r="H51" i="14"/>
  <c r="H49" i="14"/>
  <c r="H48" i="14"/>
  <c r="H47" i="14"/>
  <c r="H45" i="14"/>
  <c r="H44" i="14"/>
  <c r="H43" i="14"/>
  <c r="H42" i="14"/>
  <c r="H41" i="14"/>
  <c r="H39" i="14"/>
  <c r="H38" i="14"/>
  <c r="H37" i="14"/>
  <c r="H36" i="14"/>
  <c r="H35" i="14"/>
  <c r="H34" i="14"/>
  <c r="H33" i="14"/>
  <c r="H32" i="14"/>
  <c r="H31" i="14"/>
  <c r="H30" i="14"/>
  <c r="H29" i="14"/>
  <c r="H28" i="14"/>
  <c r="H27" i="14"/>
  <c r="H26" i="14"/>
  <c r="H25" i="14"/>
  <c r="H24" i="14"/>
  <c r="H23" i="14"/>
  <c r="H22" i="14"/>
  <c r="H21" i="14"/>
  <c r="H20" i="14"/>
  <c r="H19" i="14"/>
  <c r="H17" i="14"/>
  <c r="H16" i="14"/>
  <c r="H15" i="14"/>
  <c r="H14" i="14"/>
  <c r="H13" i="14"/>
  <c r="H12" i="14"/>
  <c r="H8" i="14"/>
  <c r="H7" i="14"/>
  <c r="H6" i="14"/>
  <c r="H57" i="13" l="1"/>
  <c r="H56" i="13"/>
  <c r="H55" i="13"/>
  <c r="H54" i="13"/>
  <c r="H53" i="13"/>
  <c r="H52" i="13"/>
  <c r="H51" i="13"/>
  <c r="H50" i="13"/>
  <c r="H49" i="13"/>
  <c r="H48" i="13"/>
  <c r="H47" i="13"/>
  <c r="H45" i="13"/>
  <c r="H44" i="13"/>
  <c r="H43" i="13"/>
  <c r="H42" i="13"/>
  <c r="H41" i="13"/>
  <c r="H40" i="13"/>
  <c r="H39" i="13"/>
  <c r="H38" i="13"/>
  <c r="H37" i="13"/>
  <c r="H36" i="13"/>
  <c r="H35" i="13"/>
  <c r="H34" i="13"/>
  <c r="H33" i="13"/>
  <c r="H32" i="13"/>
  <c r="H31" i="13"/>
  <c r="H30" i="13"/>
  <c r="H27" i="13"/>
  <c r="H24" i="13"/>
  <c r="H21" i="13"/>
  <c r="H18" i="13"/>
  <c r="H17" i="13"/>
  <c r="H16" i="13"/>
  <c r="H15" i="13"/>
  <c r="H14" i="13"/>
  <c r="H13" i="13"/>
  <c r="H12" i="13"/>
  <c r="H9" i="13"/>
  <c r="H6" i="13"/>
  <c r="H65" i="12"/>
  <c r="H64" i="12"/>
  <c r="H63" i="12"/>
  <c r="H62" i="12"/>
  <c r="H61" i="12"/>
  <c r="H60" i="12"/>
  <c r="H58" i="12"/>
  <c r="H57" i="12"/>
  <c r="H56" i="12"/>
  <c r="H54" i="12"/>
  <c r="H53" i="12"/>
  <c r="H52" i="12"/>
  <c r="H51" i="12"/>
  <c r="H50" i="12"/>
  <c r="H39" i="12"/>
  <c r="H38" i="12"/>
  <c r="H37" i="12"/>
  <c r="H36" i="12"/>
  <c r="H35" i="12"/>
  <c r="H34" i="12"/>
  <c r="H33" i="12"/>
  <c r="H32" i="12"/>
  <c r="H31" i="12"/>
  <c r="H30" i="12"/>
  <c r="H29" i="12"/>
  <c r="H28" i="12"/>
  <c r="H27" i="12"/>
  <c r="H26" i="12"/>
  <c r="H25" i="12"/>
  <c r="H24" i="12"/>
  <c r="H23" i="12"/>
  <c r="H22" i="12"/>
  <c r="H21" i="12"/>
  <c r="H20" i="12"/>
  <c r="H19" i="12"/>
  <c r="H17" i="12"/>
  <c r="H16" i="12"/>
  <c r="H15" i="12"/>
  <c r="H14" i="12"/>
  <c r="H13" i="12"/>
  <c r="H12" i="12"/>
  <c r="H11" i="12"/>
  <c r="H10" i="12"/>
  <c r="H9" i="12"/>
  <c r="H8" i="12"/>
  <c r="H7" i="12"/>
  <c r="H6" i="12"/>
  <c r="H48" i="6" l="1"/>
  <c r="H47" i="9" l="1"/>
  <c r="H51" i="6"/>
  <c r="H47" i="6"/>
  <c r="H30" i="9" l="1"/>
  <c r="H31" i="9"/>
  <c r="H32" i="9"/>
  <c r="H33" i="9"/>
  <c r="H34" i="9"/>
  <c r="H35" i="9"/>
  <c r="H57" i="9" l="1"/>
  <c r="H56" i="9"/>
  <c r="H55" i="9"/>
  <c r="H54" i="9"/>
  <c r="H53" i="9"/>
  <c r="H50" i="9"/>
  <c r="H49" i="9"/>
  <c r="H48" i="9"/>
  <c r="H40" i="9"/>
  <c r="H39" i="9"/>
  <c r="H6" i="9"/>
  <c r="H52" i="9" l="1"/>
  <c r="H51" i="9"/>
  <c r="H45" i="9"/>
  <c r="H44" i="9"/>
  <c r="H43" i="9"/>
  <c r="H42" i="9"/>
  <c r="H41" i="9"/>
  <c r="H38" i="9"/>
  <c r="H37" i="9"/>
  <c r="H36" i="9"/>
  <c r="H27" i="9"/>
  <c r="H24" i="9"/>
  <c r="H21" i="9"/>
  <c r="H18" i="9"/>
  <c r="H17" i="9"/>
  <c r="H16" i="9"/>
  <c r="H15" i="9"/>
  <c r="H14" i="9"/>
  <c r="H13" i="9"/>
  <c r="H12" i="9"/>
  <c r="H9" i="9"/>
  <c r="P53" i="6"/>
  <c r="P54" i="6"/>
  <c r="P55" i="6"/>
  <c r="O52" i="6"/>
  <c r="P52" i="6" s="1"/>
  <c r="O53" i="6"/>
  <c r="O54" i="6"/>
  <c r="O55" i="6"/>
  <c r="O56" i="6"/>
  <c r="P56" i="6" s="1"/>
  <c r="O51" i="6"/>
  <c r="P51" i="6" s="1"/>
  <c r="O42" i="6"/>
  <c r="P42" i="6" s="1"/>
  <c r="O43" i="6"/>
  <c r="P43" i="6" s="1"/>
  <c r="O44" i="6"/>
  <c r="P44" i="6" s="1"/>
  <c r="O45" i="6"/>
  <c r="P45" i="6" s="1"/>
  <c r="O46" i="6"/>
  <c r="P46" i="6" s="1"/>
  <c r="O47" i="6"/>
  <c r="P47" i="6" s="1"/>
  <c r="O48" i="6"/>
  <c r="P48" i="6" s="1"/>
  <c r="O49" i="6"/>
  <c r="P49" i="6" s="1"/>
  <c r="O41" i="6"/>
  <c r="P41" i="6" s="1"/>
  <c r="O23" i="6"/>
  <c r="P23" i="6" s="1"/>
  <c r="O24" i="6"/>
  <c r="P24" i="6" s="1"/>
  <c r="O25" i="6"/>
  <c r="P25" i="6" s="1"/>
  <c r="O26" i="6"/>
  <c r="P26" i="6" s="1"/>
  <c r="O27" i="6"/>
  <c r="P27" i="6" s="1"/>
  <c r="O28" i="6"/>
  <c r="P28" i="6" s="1"/>
  <c r="O29" i="6"/>
  <c r="P29" i="6" s="1"/>
  <c r="O30" i="6"/>
  <c r="P30" i="6" s="1"/>
  <c r="O31" i="6"/>
  <c r="P31" i="6" s="1"/>
  <c r="O32" i="6"/>
  <c r="P32" i="6" s="1"/>
  <c r="O33" i="6"/>
  <c r="P33" i="6" s="1"/>
  <c r="O34" i="6"/>
  <c r="P34" i="6" s="1"/>
  <c r="O35" i="6"/>
  <c r="P35" i="6" s="1"/>
  <c r="O36" i="6"/>
  <c r="P36" i="6" s="1"/>
  <c r="O37" i="6"/>
  <c r="P37" i="6" s="1"/>
  <c r="O38" i="6"/>
  <c r="P38" i="6" s="1"/>
  <c r="O39" i="6"/>
  <c r="P39" i="6" s="1"/>
  <c r="O22" i="6"/>
  <c r="P22" i="6" s="1"/>
  <c r="N51" i="6"/>
  <c r="M52" i="6"/>
  <c r="N52" i="6" s="1"/>
  <c r="M53" i="6"/>
  <c r="N53" i="6" s="1"/>
  <c r="M54" i="6"/>
  <c r="N54" i="6" s="1"/>
  <c r="M55" i="6"/>
  <c r="N55" i="6" s="1"/>
  <c r="M56" i="6"/>
  <c r="N56" i="6" s="1"/>
  <c r="M51" i="6"/>
  <c r="M42" i="6"/>
  <c r="N42" i="6" s="1"/>
  <c r="M43" i="6"/>
  <c r="N43" i="6" s="1"/>
  <c r="M44" i="6"/>
  <c r="N44" i="6" s="1"/>
  <c r="M45" i="6"/>
  <c r="N45" i="6" s="1"/>
  <c r="M46" i="6"/>
  <c r="N46" i="6" s="1"/>
  <c r="M47" i="6"/>
  <c r="N47" i="6" s="1"/>
  <c r="M48" i="6"/>
  <c r="N48" i="6" s="1"/>
  <c r="M49" i="6"/>
  <c r="N49" i="6" s="1"/>
  <c r="M41" i="6"/>
  <c r="N41" i="6" s="1"/>
  <c r="M23" i="6"/>
  <c r="N23" i="6" s="1"/>
  <c r="M24" i="6"/>
  <c r="N24" i="6" s="1"/>
  <c r="M25" i="6"/>
  <c r="N25" i="6" s="1"/>
  <c r="M26" i="6"/>
  <c r="N26" i="6" s="1"/>
  <c r="M27" i="6"/>
  <c r="N27" i="6" s="1"/>
  <c r="M28" i="6"/>
  <c r="N28" i="6" s="1"/>
  <c r="M29" i="6"/>
  <c r="N29" i="6" s="1"/>
  <c r="M30" i="6"/>
  <c r="N30" i="6" s="1"/>
  <c r="M31" i="6"/>
  <c r="N31" i="6" s="1"/>
  <c r="M32" i="6"/>
  <c r="N32" i="6" s="1"/>
  <c r="M33" i="6"/>
  <c r="N33" i="6" s="1"/>
  <c r="M34" i="6"/>
  <c r="N34" i="6" s="1"/>
  <c r="M35" i="6"/>
  <c r="N35" i="6" s="1"/>
  <c r="M36" i="6"/>
  <c r="N36" i="6" s="1"/>
  <c r="M37" i="6"/>
  <c r="N37" i="6" s="1"/>
  <c r="M38" i="6"/>
  <c r="N38" i="6" s="1"/>
  <c r="M39" i="6"/>
  <c r="N39" i="6" s="1"/>
  <c r="M22" i="6"/>
  <c r="N22" i="6" s="1"/>
  <c r="L39" i="6"/>
  <c r="K52" i="6"/>
  <c r="L52" i="6" s="1"/>
  <c r="K53" i="6"/>
  <c r="L53" i="6" s="1"/>
  <c r="K54" i="6"/>
  <c r="L54" i="6" s="1"/>
  <c r="K55" i="6"/>
  <c r="L55" i="6" s="1"/>
  <c r="K56" i="6"/>
  <c r="L56" i="6" s="1"/>
  <c r="K51" i="6"/>
  <c r="L51" i="6" s="1"/>
  <c r="K42" i="6"/>
  <c r="L42" i="6" s="1"/>
  <c r="K43" i="6"/>
  <c r="L43" i="6" s="1"/>
  <c r="K44" i="6"/>
  <c r="L44" i="6" s="1"/>
  <c r="K45" i="6"/>
  <c r="L45" i="6" s="1"/>
  <c r="K46" i="6"/>
  <c r="L46" i="6" s="1"/>
  <c r="K47" i="6"/>
  <c r="L47" i="6" s="1"/>
  <c r="K48" i="6"/>
  <c r="L48" i="6" s="1"/>
  <c r="K49" i="6"/>
  <c r="L49" i="6" s="1"/>
  <c r="K41" i="6"/>
  <c r="L41" i="6" s="1"/>
  <c r="K23" i="6"/>
  <c r="L23" i="6" s="1"/>
  <c r="K24" i="6"/>
  <c r="L24" i="6" s="1"/>
  <c r="K25" i="6"/>
  <c r="L25" i="6" s="1"/>
  <c r="K26" i="6"/>
  <c r="L26" i="6" s="1"/>
  <c r="K27" i="6"/>
  <c r="L27" i="6" s="1"/>
  <c r="K28" i="6"/>
  <c r="L28" i="6" s="1"/>
  <c r="K29" i="6"/>
  <c r="L29" i="6" s="1"/>
  <c r="K30" i="6"/>
  <c r="L30" i="6" s="1"/>
  <c r="K31" i="6"/>
  <c r="L31" i="6" s="1"/>
  <c r="K32" i="6"/>
  <c r="L32" i="6" s="1"/>
  <c r="K33" i="6"/>
  <c r="L33" i="6" s="1"/>
  <c r="K34" i="6"/>
  <c r="L34" i="6" s="1"/>
  <c r="K35" i="6"/>
  <c r="L35" i="6" s="1"/>
  <c r="K36" i="6"/>
  <c r="L36" i="6" s="1"/>
  <c r="K37" i="6"/>
  <c r="L37" i="6" s="1"/>
  <c r="K38" i="6"/>
  <c r="L38" i="6" s="1"/>
  <c r="K39" i="6"/>
  <c r="K22" i="6"/>
  <c r="L22" i="6" s="1"/>
  <c r="P13" i="6"/>
  <c r="P14" i="6"/>
  <c r="P9" i="6"/>
  <c r="O10" i="6"/>
  <c r="P10" i="6" s="1"/>
  <c r="O11" i="6"/>
  <c r="P11" i="6" s="1"/>
  <c r="O12" i="6"/>
  <c r="P12" i="6" s="1"/>
  <c r="O13" i="6"/>
  <c r="O14" i="6"/>
  <c r="O9" i="6"/>
  <c r="M9" i="6"/>
  <c r="N9" i="6" s="1"/>
  <c r="M10" i="6"/>
  <c r="N10" i="6" s="1"/>
  <c r="M11" i="6"/>
  <c r="N11" i="6" s="1"/>
  <c r="M12" i="6"/>
  <c r="N12" i="6" s="1"/>
  <c r="M13" i="6"/>
  <c r="N13" i="6" s="1"/>
  <c r="M14" i="6"/>
  <c r="N14" i="6" s="1"/>
  <c r="K11" i="6"/>
  <c r="L11" i="6" s="1"/>
  <c r="K10" i="6"/>
  <c r="L10" i="6" s="1"/>
  <c r="K12" i="6"/>
  <c r="L12" i="6" s="1"/>
  <c r="K13" i="6"/>
  <c r="L13" i="6" s="1"/>
  <c r="K14" i="6"/>
  <c r="L14" i="6" s="1"/>
  <c r="K9" i="6"/>
  <c r="L9" i="6" s="1"/>
  <c r="H39" i="6" l="1"/>
  <c r="H38" i="6"/>
  <c r="H37" i="6"/>
  <c r="H22" i="6" l="1"/>
  <c r="H24" i="6"/>
  <c r="H6" i="6" l="1"/>
  <c r="H54" i="6" l="1"/>
  <c r="H49" i="6" l="1"/>
  <c r="F99" i="4" l="1"/>
  <c r="F98" i="4"/>
  <c r="F96" i="4"/>
  <c r="E97" i="4" s="1"/>
  <c r="F97" i="4" s="1"/>
  <c r="F94" i="4"/>
  <c r="E95" i="4" s="1"/>
  <c r="F95" i="4" s="1"/>
  <c r="F93" i="4"/>
  <c r="F92" i="4"/>
  <c r="E91" i="4"/>
  <c r="F91" i="4" s="1"/>
  <c r="F90" i="4"/>
  <c r="F88" i="4"/>
  <c r="E89" i="4" s="1"/>
  <c r="F89" i="4" s="1"/>
  <c r="E87" i="4"/>
  <c r="F87" i="4" s="1"/>
  <c r="F86" i="4"/>
  <c r="F85" i="4"/>
  <c r="F84" i="4"/>
  <c r="F83" i="4"/>
  <c r="F82" i="4"/>
  <c r="F80" i="4"/>
  <c r="E81" i="4" s="1"/>
  <c r="F81" i="4" s="1"/>
  <c r="F79" i="4"/>
  <c r="F78" i="4"/>
  <c r="F77" i="4"/>
  <c r="F76" i="4"/>
  <c r="F74" i="4"/>
  <c r="E75" i="4" s="1"/>
  <c r="F75" i="4" s="1"/>
  <c r="F73" i="4"/>
  <c r="F72" i="4"/>
  <c r="F71" i="4"/>
  <c r="F70" i="4"/>
  <c r="F68" i="4"/>
  <c r="E69" i="4" s="1"/>
  <c r="F69" i="4" s="1"/>
  <c r="F67" i="4"/>
  <c r="F66" i="4"/>
  <c r="F65" i="4"/>
  <c r="F64" i="4"/>
  <c r="K60" i="4"/>
  <c r="L60" i="4" s="1"/>
  <c r="J60" i="4"/>
  <c r="P60" i="4" s="1"/>
  <c r="I60" i="4"/>
  <c r="F60" i="4"/>
  <c r="J59" i="4"/>
  <c r="I59" i="4"/>
  <c r="K59" i="4" s="1"/>
  <c r="L59" i="4" s="1"/>
  <c r="F59" i="4"/>
  <c r="P58" i="4"/>
  <c r="P57" i="4" s="1"/>
  <c r="L58" i="4"/>
  <c r="K58" i="4"/>
  <c r="J58" i="4"/>
  <c r="I58" i="4"/>
  <c r="F58" i="4"/>
  <c r="K57" i="4"/>
  <c r="L57" i="4" s="1"/>
  <c r="J57" i="4"/>
  <c r="I57" i="4"/>
  <c r="F57" i="4"/>
  <c r="P56" i="4"/>
  <c r="J56" i="4"/>
  <c r="I56" i="4"/>
  <c r="K56" i="4" s="1"/>
  <c r="L56" i="4" s="1"/>
  <c r="F56" i="4"/>
  <c r="K55" i="4"/>
  <c r="L55" i="4" s="1"/>
  <c r="J55" i="4"/>
  <c r="I55" i="4"/>
  <c r="F55" i="4"/>
  <c r="J52" i="4"/>
  <c r="P52" i="4" s="1"/>
  <c r="I52" i="4"/>
  <c r="E52" i="4"/>
  <c r="F52" i="4" s="1"/>
  <c r="J51" i="4"/>
  <c r="I51" i="4"/>
  <c r="K51" i="4" s="1"/>
  <c r="L51" i="4" s="1"/>
  <c r="F51" i="4"/>
  <c r="K50" i="4"/>
  <c r="L50" i="4" s="1"/>
  <c r="J50" i="4"/>
  <c r="P50" i="4" s="1"/>
  <c r="I50" i="4"/>
  <c r="F50" i="4"/>
  <c r="J49" i="4"/>
  <c r="I49" i="4"/>
  <c r="K49" i="4" s="1"/>
  <c r="L49" i="4" s="1"/>
  <c r="F49" i="4"/>
  <c r="J48" i="4"/>
  <c r="P48" i="4" s="1"/>
  <c r="I48" i="4"/>
  <c r="K48" i="4" s="1"/>
  <c r="L48" i="4" s="1"/>
  <c r="F48" i="4"/>
  <c r="J47" i="4"/>
  <c r="I47" i="4"/>
  <c r="K47" i="4" s="1"/>
  <c r="L47" i="4" s="1"/>
  <c r="F47" i="4"/>
  <c r="P44" i="4"/>
  <c r="P43" i="4" s="1"/>
  <c r="N43" i="4" s="1"/>
  <c r="O43" i="4" s="1"/>
  <c r="K44" i="4"/>
  <c r="L44" i="4" s="1"/>
  <c r="J44" i="4"/>
  <c r="I44" i="4"/>
  <c r="F44" i="4"/>
  <c r="K43" i="4"/>
  <c r="L43" i="4" s="1"/>
  <c r="J43" i="4"/>
  <c r="I43" i="4"/>
  <c r="F43" i="4"/>
  <c r="P42" i="4"/>
  <c r="J42" i="4"/>
  <c r="I42" i="4"/>
  <c r="K42" i="4" s="1"/>
  <c r="L42" i="4" s="1"/>
  <c r="F42" i="4"/>
  <c r="J41" i="4"/>
  <c r="I41" i="4"/>
  <c r="K41" i="4" s="1"/>
  <c r="L41" i="4" s="1"/>
  <c r="F41" i="4"/>
  <c r="J40" i="4"/>
  <c r="P40" i="4" s="1"/>
  <c r="I40" i="4"/>
  <c r="K40" i="4" s="1"/>
  <c r="L40" i="4" s="1"/>
  <c r="E40" i="4"/>
  <c r="F40" i="4" s="1"/>
  <c r="L39" i="4"/>
  <c r="K39" i="4"/>
  <c r="J39" i="4"/>
  <c r="I39" i="4"/>
  <c r="F39" i="4"/>
  <c r="J36" i="4"/>
  <c r="P36" i="4" s="1"/>
  <c r="I36" i="4"/>
  <c r="K36" i="4" s="1"/>
  <c r="L36" i="4" s="1"/>
  <c r="F36" i="4"/>
  <c r="J35" i="4"/>
  <c r="I35" i="4"/>
  <c r="K35" i="4" s="1"/>
  <c r="L35" i="4" s="1"/>
  <c r="F35" i="4"/>
  <c r="J34" i="4"/>
  <c r="P34" i="4" s="1"/>
  <c r="I34" i="4"/>
  <c r="K34" i="4" s="1"/>
  <c r="L34" i="4" s="1"/>
  <c r="F34" i="4"/>
  <c r="K33" i="4"/>
  <c r="L33" i="4" s="1"/>
  <c r="J33" i="4"/>
  <c r="I33" i="4"/>
  <c r="F33" i="4"/>
  <c r="K32" i="4"/>
  <c r="L32" i="4" s="1"/>
  <c r="J32" i="4"/>
  <c r="P32" i="4" s="1"/>
  <c r="I32" i="4"/>
  <c r="F32" i="4"/>
  <c r="J31" i="4"/>
  <c r="I31" i="4"/>
  <c r="K31" i="4" s="1"/>
  <c r="L31" i="4" s="1"/>
  <c r="F31" i="4"/>
  <c r="P28" i="4"/>
  <c r="J28" i="4"/>
  <c r="I28" i="4"/>
  <c r="E28" i="4"/>
  <c r="K28" i="4" s="1"/>
  <c r="L28" i="4" s="1"/>
  <c r="J27" i="4"/>
  <c r="I27" i="4"/>
  <c r="K27" i="4" s="1"/>
  <c r="L27" i="4" s="1"/>
  <c r="F27" i="4"/>
  <c r="J24" i="4"/>
  <c r="P24" i="4" s="1"/>
  <c r="I24" i="4"/>
  <c r="K24" i="4" s="1"/>
  <c r="L24" i="4" s="1"/>
  <c r="F24" i="4"/>
  <c r="K23" i="4"/>
  <c r="L23" i="4" s="1"/>
  <c r="J23" i="4"/>
  <c r="I23" i="4"/>
  <c r="F23" i="4"/>
  <c r="J20" i="4"/>
  <c r="I20" i="4"/>
  <c r="K20" i="4" s="1"/>
  <c r="L20" i="4" s="1"/>
  <c r="F20" i="4"/>
  <c r="J19" i="4"/>
  <c r="I19" i="4"/>
  <c r="K19" i="4" s="1"/>
  <c r="L19" i="4" s="1"/>
  <c r="F19" i="4"/>
  <c r="J18" i="4"/>
  <c r="P18" i="4" s="1"/>
  <c r="I18" i="4"/>
  <c r="E18" i="4"/>
  <c r="K18" i="4" s="1"/>
  <c r="L18" i="4" s="1"/>
  <c r="J17" i="4"/>
  <c r="I17" i="4"/>
  <c r="K17" i="4" s="1"/>
  <c r="L17" i="4" s="1"/>
  <c r="F17" i="4"/>
  <c r="K16" i="4"/>
  <c r="L16" i="4" s="1"/>
  <c r="J16" i="4"/>
  <c r="P16" i="4" s="1"/>
  <c r="I16" i="4"/>
  <c r="F16" i="4"/>
  <c r="J15" i="4"/>
  <c r="I15" i="4"/>
  <c r="K15" i="4" s="1"/>
  <c r="L15" i="4" s="1"/>
  <c r="F15" i="4"/>
  <c r="P14" i="4"/>
  <c r="P13" i="4" s="1"/>
  <c r="L14" i="4"/>
  <c r="K14" i="4"/>
  <c r="J14" i="4"/>
  <c r="I14" i="4"/>
  <c r="F14" i="4"/>
  <c r="J13" i="4"/>
  <c r="I13" i="4"/>
  <c r="K13" i="4" s="1"/>
  <c r="L13" i="4" s="1"/>
  <c r="F13" i="4"/>
  <c r="P12" i="4"/>
  <c r="J12" i="4"/>
  <c r="I12" i="4"/>
  <c r="K12" i="4" s="1"/>
  <c r="L12" i="4" s="1"/>
  <c r="F12" i="4"/>
  <c r="P11" i="4"/>
  <c r="N11" i="4"/>
  <c r="O11" i="4" s="1"/>
  <c r="K11" i="4"/>
  <c r="L11" i="4" s="1"/>
  <c r="J11" i="4"/>
  <c r="I11" i="4"/>
  <c r="F11" i="4"/>
  <c r="E138" i="3"/>
  <c r="E134" i="3"/>
  <c r="E133" i="3"/>
  <c r="E132" i="3"/>
  <c r="E131" i="3"/>
  <c r="E127" i="3"/>
  <c r="E126" i="3"/>
  <c r="E125" i="3"/>
  <c r="E124" i="3"/>
  <c r="E120" i="3"/>
  <c r="E119" i="3"/>
  <c r="E115" i="3"/>
  <c r="E114" i="3"/>
  <c r="E113" i="3"/>
  <c r="E112" i="3"/>
  <c r="E108" i="3"/>
  <c r="E107" i="3"/>
  <c r="E106" i="3"/>
  <c r="E105" i="3"/>
  <c r="E104" i="3"/>
  <c r="E103" i="3"/>
  <c r="E97" i="3"/>
  <c r="E96" i="3"/>
  <c r="E93" i="3"/>
  <c r="E92" i="3"/>
  <c r="E89" i="3"/>
  <c r="E88" i="3"/>
  <c r="E87" i="3"/>
  <c r="E86" i="3"/>
  <c r="E85" i="3"/>
  <c r="E84" i="3"/>
  <c r="E83" i="3"/>
  <c r="E82" i="3"/>
  <c r="E81" i="3"/>
  <c r="E80" i="3"/>
  <c r="E75" i="3"/>
  <c r="E74" i="3"/>
  <c r="E73" i="3"/>
  <c r="E72" i="3"/>
  <c r="E71" i="3"/>
  <c r="E70"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1" i="3"/>
  <c r="E30" i="3"/>
  <c r="E29" i="3"/>
  <c r="E28" i="3"/>
  <c r="E27" i="3"/>
  <c r="E26" i="3"/>
  <c r="E23" i="3"/>
  <c r="E22" i="3"/>
  <c r="E21" i="3"/>
  <c r="E20" i="3"/>
  <c r="E19" i="3"/>
  <c r="E18" i="3"/>
  <c r="E15" i="3"/>
  <c r="E14" i="3"/>
  <c r="E13" i="3"/>
  <c r="E12" i="3"/>
  <c r="E11" i="3"/>
  <c r="E10" i="3"/>
  <c r="H56" i="6"/>
  <c r="H55" i="6"/>
  <c r="H53" i="6"/>
  <c r="H52" i="6"/>
  <c r="H45" i="6"/>
  <c r="H44" i="6"/>
  <c r="H43" i="6"/>
  <c r="H42" i="6"/>
  <c r="H41" i="6"/>
  <c r="H36" i="6"/>
  <c r="H35" i="6"/>
  <c r="H34" i="6"/>
  <c r="H33" i="6"/>
  <c r="H32" i="6"/>
  <c r="H31" i="6"/>
  <c r="H30" i="6"/>
  <c r="H29" i="6"/>
  <c r="H28" i="6"/>
  <c r="H27" i="6"/>
  <c r="H26" i="6"/>
  <c r="H25" i="6"/>
  <c r="H23" i="6"/>
  <c r="H21" i="6"/>
  <c r="H20" i="6"/>
  <c r="H19" i="6"/>
  <c r="H17" i="6"/>
  <c r="H16" i="6"/>
  <c r="H15" i="6"/>
  <c r="H14" i="6"/>
  <c r="H13" i="6"/>
  <c r="H12" i="6"/>
  <c r="H11" i="6"/>
  <c r="H10" i="6"/>
  <c r="H9" i="6"/>
  <c r="H8" i="6"/>
  <c r="H7" i="6"/>
  <c r="P17" i="4" l="1"/>
  <c r="N17" i="4"/>
  <c r="O17" i="4" s="1"/>
  <c r="P39" i="4"/>
  <c r="N39" i="4"/>
  <c r="O39" i="4" s="1"/>
  <c r="P33" i="4"/>
  <c r="N33" i="4"/>
  <c r="O33" i="4" s="1"/>
  <c r="P51" i="4"/>
  <c r="N51" i="4" s="1"/>
  <c r="O51" i="4" s="1"/>
  <c r="P31" i="4"/>
  <c r="N31" i="4"/>
  <c r="O31" i="4" s="1"/>
  <c r="N35" i="4"/>
  <c r="O35" i="4" s="1"/>
  <c r="P35" i="4"/>
  <c r="P49" i="4"/>
  <c r="N49" i="4" s="1"/>
  <c r="O49" i="4" s="1"/>
  <c r="P59" i="4"/>
  <c r="N59" i="4"/>
  <c r="O59" i="4" s="1"/>
  <c r="P23" i="4"/>
  <c r="N23" i="4"/>
  <c r="O23" i="4" s="1"/>
  <c r="P47" i="4"/>
  <c r="N47" i="4"/>
  <c r="O47" i="4" s="1"/>
  <c r="P15" i="4"/>
  <c r="N15" i="4" s="1"/>
  <c r="O15" i="4" s="1"/>
  <c r="F18" i="4"/>
  <c r="N13" i="4"/>
  <c r="O13" i="4" s="1"/>
  <c r="P55" i="4"/>
  <c r="N55" i="4" s="1"/>
  <c r="O55" i="4" s="1"/>
  <c r="N57" i="4"/>
  <c r="O57" i="4" s="1"/>
  <c r="P27" i="4"/>
  <c r="N27" i="4" s="1"/>
  <c r="O27" i="4" s="1"/>
  <c r="P20" i="4"/>
  <c r="F28" i="4"/>
  <c r="P41" i="4"/>
  <c r="N41" i="4" s="1"/>
  <c r="O41" i="4" s="1"/>
  <c r="K52" i="4"/>
  <c r="L52" i="4" s="1"/>
  <c r="P19" i="4" l="1"/>
  <c r="N19" i="4" s="1"/>
  <c r="O1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L7" authorId="0" shapeId="0" xr:uid="{00000000-0006-0000-0500-000001000000}">
      <text>
        <r>
          <rPr>
            <sz val="9"/>
            <color indexed="81"/>
            <rFont val="Tahoma"/>
            <family val="2"/>
            <charset val="204"/>
          </rPr>
          <t xml:space="preserve">
3% при сумме 30000
5% при сумме 50000
10% при сумме 100000
Для крупнооптовых клиентов готовы рассмотреть индивидуальные условия.</t>
        </r>
      </text>
    </comment>
  </commentList>
</comments>
</file>

<file path=xl/sharedStrings.xml><?xml version="1.0" encoding="utf-8"?>
<sst xmlns="http://schemas.openxmlformats.org/spreadsheetml/2006/main" count="632" uniqueCount="321">
  <si>
    <t>LaKom</t>
  </si>
  <si>
    <t>г. Москва, п. Воскресенское, д.66</t>
  </si>
  <si>
    <t>тел. 8(495)1234588       info@lakom-st.ru</t>
  </si>
  <si>
    <t>http://lakom-st.ru/</t>
  </si>
  <si>
    <t xml:space="preserve"> </t>
  </si>
  <si>
    <t>Описание</t>
  </si>
  <si>
    <t>Фасовка кг</t>
  </si>
  <si>
    <t>Цена</t>
  </si>
  <si>
    <t>Цена за кг</t>
  </si>
  <si>
    <t>Грунтовочные составы</t>
  </si>
  <si>
    <t>Бетоноконтакт СТ</t>
  </si>
  <si>
    <r>
      <t xml:space="preserve">Грунт </t>
    </r>
    <r>
      <rPr>
        <b/>
        <sz val="11"/>
        <color rgb="FF000000"/>
        <rFont val="Calibri"/>
        <family val="2"/>
        <charset val="204"/>
      </rPr>
      <t>Норма</t>
    </r>
    <r>
      <rPr>
        <sz val="11"/>
        <color rgb="FF000000"/>
        <rFont val="Calibri"/>
        <family val="2"/>
        <charset val="204"/>
      </rPr>
      <t xml:space="preserve"> Универсальный</t>
    </r>
  </si>
  <si>
    <r>
      <t xml:space="preserve">Грунт  </t>
    </r>
    <r>
      <rPr>
        <b/>
        <sz val="11"/>
        <color rgb="FF000000"/>
        <rFont val="Calibri"/>
        <family val="2"/>
        <charset val="204"/>
      </rPr>
      <t xml:space="preserve">Супер  </t>
    </r>
    <r>
      <rPr>
        <sz val="11"/>
        <color rgb="FF000000"/>
        <rFont val="Calibri"/>
        <family val="2"/>
        <charset val="204"/>
      </rPr>
      <t xml:space="preserve"> глубокого проникновения</t>
    </r>
  </si>
  <si>
    <r>
      <t xml:space="preserve">Грунт </t>
    </r>
    <r>
      <rPr>
        <b/>
        <sz val="11"/>
        <color rgb="FF000000"/>
        <rFont val="Calibri"/>
        <family val="2"/>
        <charset val="204"/>
      </rPr>
      <t>Белый</t>
    </r>
    <r>
      <rPr>
        <sz val="11"/>
        <color rgb="FF000000"/>
        <rFont val="Calibri"/>
        <family val="2"/>
        <charset val="204"/>
      </rPr>
      <t xml:space="preserve"> укрывающий</t>
    </r>
  </si>
  <si>
    <t>Пигментированная акриловая грунтовка с отличными сцеляющими и укрывающими свойствами. Уменьшает расход краски, улучшает адгезионные свойства ноносимого поверх материала. Возможна колеровка. Цвет - белый. Расход: 1 кг на 4-5,5 м2, в зависимости от типа основания.</t>
  </si>
  <si>
    <r>
      <t xml:space="preserve">Грунт </t>
    </r>
    <r>
      <rPr>
        <b/>
        <sz val="11"/>
        <color rgb="FF000000"/>
        <rFont val="Calibri"/>
        <family val="2"/>
        <charset val="204"/>
      </rPr>
      <t>Кварцевый</t>
    </r>
    <r>
      <rPr>
        <sz val="11"/>
        <color rgb="FF000000"/>
        <rFont val="Calibri"/>
        <family val="2"/>
        <charset val="204"/>
      </rPr>
      <t xml:space="preserve"> адгезионный</t>
    </r>
  </si>
  <si>
    <t>Гидроизоляция</t>
  </si>
  <si>
    <t>Однокомпонентная акриловая гидроизоляция для бассейнов, санузлов и подвалов . Надежная защита от протечек и плесени. Применяется для ванных комнат, туалетов, кухни, прачечных, чердаков и подвальных помещений. Для герметизации теплых безшовных полов. Расход: 1 кг на 0,6 -1 м2, в зависимости от типа основания.</t>
  </si>
  <si>
    <t>Специальные средства</t>
  </si>
  <si>
    <t>Антисептическое концентрированное средство применяется при выполнении ремотных работ. Против грибка, плесени, внутри и снаружи помещения. Проникает вглубь основания и уничтожает грибки, плесень, мхи и лишайники на камне, кирпичных, деревянных, пластиковых основаниях. Препятствует повторному заражению. Расход: 1 кг на 7 - 10 м2, в зависимости от типа основания.</t>
  </si>
  <si>
    <t>Шпатлевки</t>
  </si>
  <si>
    <r>
      <t xml:space="preserve">Шпатлевка </t>
    </r>
    <r>
      <rPr>
        <b/>
        <sz val="11"/>
        <color rgb="FF000000"/>
        <rFont val="Calibri"/>
        <family val="2"/>
        <charset val="204"/>
      </rPr>
      <t>Финишная</t>
    </r>
    <r>
      <rPr>
        <sz val="11"/>
        <color rgb="FF000000"/>
        <rFont val="Calibri"/>
        <family val="2"/>
        <charset val="204"/>
      </rPr>
      <t xml:space="preserve"> интерьерная</t>
    </r>
  </si>
  <si>
    <t>Пастообразная готовая к применению полимерная шпатлевка. Применяется  в сухих внутренних помещениях,  для создания ровной поверхности перед покраской, нанесением декоративных покрытий, обоев. Выравнивает и ремонтирует небольшие неровности, трещины ранее ошпатлеванных, отшукатуренных или окрашенных поверхностей. Расход: 1 кг на 0,6 - 1 м2, в зависимости от типа основания.</t>
  </si>
  <si>
    <r>
      <t xml:space="preserve">Шпатлевка </t>
    </r>
    <r>
      <rPr>
        <b/>
        <sz val="11"/>
        <color rgb="FF000000"/>
        <rFont val="Calibri"/>
        <family val="2"/>
        <charset val="204"/>
      </rPr>
      <t>Эластичная</t>
    </r>
    <r>
      <rPr>
        <sz val="11"/>
        <color rgb="FF000000"/>
        <rFont val="Calibri"/>
        <family val="2"/>
        <charset val="204"/>
      </rPr>
      <t xml:space="preserve"> фасадная </t>
    </r>
  </si>
  <si>
    <t>Применяется на фасадах для заключительного штатлевания и создания ровного слоя. Обладает отличной способностью держать мелкие трещины. Для фасадных и внутренних работ по бетону, оштукатуренным поверхностям или дереву.                               Расход: 1 кг на 0,6 - 1 м2, в зависимости от типа основания.</t>
  </si>
  <si>
    <r>
      <t xml:space="preserve">Шпатлевка </t>
    </r>
    <r>
      <rPr>
        <b/>
        <sz val="11"/>
        <color rgb="FF000000"/>
        <rFont val="Calibri"/>
        <family val="2"/>
        <charset val="204"/>
      </rPr>
      <t>Усиленная</t>
    </r>
    <r>
      <rPr>
        <sz val="11"/>
        <color rgb="FF000000"/>
        <rFont val="Calibri"/>
        <family val="2"/>
        <charset val="204"/>
      </rPr>
      <t xml:space="preserve"> для цоколя</t>
    </r>
  </si>
  <si>
    <t>Готовая к использованию акриловая шпатлевка. Применяется для качественной отделки цоколей и фасадов перед нанесением декоративных покрытий или покраской. Может использоваться как ремонтный состав. Расход: 1 кг на 0,6 - 1 м2, в зависимости от типа основания.</t>
  </si>
  <si>
    <t>Краски Интерьерные</t>
  </si>
  <si>
    <t>Баланс 1</t>
  </si>
  <si>
    <t>Краска для стен и потолков. Белая.Применяется для недорогого ремонта внутри помещений, таких как окраска мест общего пользования в многоквартирных домах, подъездах, крытых парковках и т.д. Расход: 1 кг на 3 - 4 м2, в 2 слоя.</t>
  </si>
  <si>
    <t>Баланс 3</t>
  </si>
  <si>
    <t>Белая, матовая, высокоукрывистая краска для стен и потолков внутри помещений. Моющаяся и стойкая к истиранию. Расход: 1 кг на 3 - 4 м2, в 2 слоя.</t>
  </si>
  <si>
    <t>Баланс 5</t>
  </si>
  <si>
    <t>Краски Фасадные</t>
  </si>
  <si>
    <t>Ультра 1</t>
  </si>
  <si>
    <t>Белая матовая для наружных и внутренних работ. Применяется для недорогого ремонта фасадов зданий, гаражей, парковок и т.д. Расход: 1 кг на 3 - 4 м2, в 2 слоя.</t>
  </si>
  <si>
    <t>Ультра  3</t>
  </si>
  <si>
    <t>Белая матовая стойкая для наружных работ. Высокоукрывистая краска для бетонных и оштукатуренных поверхностей. Стойкая к истиранию и подходит для качественной окраски фасадов зданий, коттеджей и т.д. Расход: 1 кг на 3 - 4 м2, в 2 слоя.</t>
  </si>
  <si>
    <t>Ультра  5</t>
  </si>
  <si>
    <t>Краски Фасадные ЛЮКС</t>
  </si>
  <si>
    <t>Реставратор</t>
  </si>
  <si>
    <t>Лотос</t>
  </si>
  <si>
    <t>Блеск</t>
  </si>
  <si>
    <t>Декоративные штукатурки</t>
  </si>
  <si>
    <t>Мелкофактурная</t>
  </si>
  <si>
    <t>Интерьерная декоративная штукатурка под дальшейшую окраску. Расход: 1 кг на 0,8 - 1,25 м2.</t>
  </si>
  <si>
    <t>Фасадная акриловая декоративная штукатурка под шубу. Расход: 1 кг на 0,8 - 1,25 м2.</t>
  </si>
  <si>
    <t>Силиконовая фасадная декоративная штукатурка под шубу. Расход: 1 кг на 0,8 - 1,25 м2.</t>
  </si>
  <si>
    <t>Интерьерная декоративная штукатурка под дальшейшую окраску. Расход: 1 кг на 0,55 - 0,8 м2.</t>
  </si>
  <si>
    <t>Фасадная акриловая декоративная штукатурка под шубу. Расход: 1 кг на 0,55 - 0,8 м2.</t>
  </si>
  <si>
    <t>Силиконовая фасадная декоративная штукатурка под шубу. Расход: 1 кг на 0,55 - 0,8 м2.</t>
  </si>
  <si>
    <t>Интерьерная декоративная штукатурка под дальшейшую окраску. Расход: 1 кг на 0,5 - 0,8 м2.</t>
  </si>
  <si>
    <t>Фасадная акриловая декоративная штукатурка под шубу. Расход: 1 кг на 0,5 - 0,8 м2.</t>
  </si>
  <si>
    <t>Силиконовая фасадная декоративная штукатурка под шубу. Расход: 1 кг на 0,5 - 0,8 м2.</t>
  </si>
  <si>
    <t>Интерьерная декоративная штукатурка под дальшейшую окраску. Расход: 1 кг на 0,33 - 0,5 м2</t>
  </si>
  <si>
    <t>Фасадная акриловая декоративная штукатурка под короед. Расход: 1 кг на 0,33 - 0,5 м2</t>
  </si>
  <si>
    <t>Силиконовая фасадная декоративная штукатурка под  короед. Расход: 1 кг на 0,33 - 0,5 м2</t>
  </si>
  <si>
    <t>Саманная</t>
  </si>
  <si>
    <t>Интерьерная декоративная штукатурка под дальшейшую окраску лессирующим лаком. Расход: 1 кг на 0,4 - 0,65 м2 в зависимости от рисунка.</t>
  </si>
  <si>
    <t>Фасадная акриловая декоративная штукатурка под дальшейшую окраску лессирующим лаком. Расход: 1 кг на 0,4 - 0,65 м2 в зависимости от рисунка.</t>
  </si>
  <si>
    <t>Силиконовая фасадная декоративная штукатурка под дальшейшую окраску лессирующим лаком. Расход: 1 кг на 0,4 - 0,65 м2 в зависимости от рисунка.</t>
  </si>
  <si>
    <t>Интерьерная декоративная штукатурка гранулами. Расход: 1 кг на 0,3-0,5 м2.</t>
  </si>
  <si>
    <t>Фасадная акриловая декоративная штукатурка гранулами. Расход: 1 кг на 0,3-0,5 м2.</t>
  </si>
  <si>
    <t>Силиконовая фасадная декоративная штукатурка гранулами. Расход: 1 кг на 0,3-0,5 м2.</t>
  </si>
  <si>
    <t>Наименование продукции</t>
  </si>
  <si>
    <t>Расход</t>
  </si>
  <si>
    <t>Ввести м2</t>
  </si>
  <si>
    <t>Необходимое количество упаковок при покраске в 1 слой</t>
  </si>
  <si>
    <t>Цена с учетом скидки</t>
  </si>
  <si>
    <t>Самая оптимальная цена</t>
  </si>
  <si>
    <t>Сумма с учетом скидки</t>
  </si>
  <si>
    <t>Количество упаковок</t>
  </si>
  <si>
    <t>упаковок</t>
  </si>
  <si>
    <t>кг</t>
  </si>
  <si>
    <t>Специальный адгезионный грунт розового цвета с добавлением кварцевого наполнителя. Средство для предварительной обработки плотных, не впитывающих влагу оснований для лучшего сцепления цементных, гипсовых, и прочих штукатурок и смесей. Для фасадных и внутренних работ. Расход: 1 кг на 2 - 2,5 м2, в зависимости от типа основания.</t>
  </si>
  <si>
    <t>Укрепляющий грунт на водной основе. Универсальное средство, подходит для грунтования всех типов минеральных поверхностей. Выравнивает впитывающую способность основания перед покраской, поклейкой обоев. 
Бесцветный. Для фасадных и внутренних работ. Расход: 1 кг на 8-10 м2, в зависимости от типа основания.</t>
  </si>
  <si>
    <t>Акриловый глубокопроникающий и укрепляющий грунт. Для обработки мелкопористых, сильно впитывающих поверхностей. Для фасадных и внутренних работ. Расход: 1 кг на 8-10 м2, в зависимости от типа основания.</t>
  </si>
  <si>
    <t>Пигментированный состав с кварцем для обработки минеральных поверхностей перед нанесением декоративных штукатурок для улучшения сцепляющей способности и облегчения нанесения материала. Колеруется в цвет последующих слоев.  Цвет - белый. Расход: 1 кг на 5-7 м2, в зависимости от типа основания.</t>
  </si>
  <si>
    <t>Супербелая матовая краска с высокой степенью белизны, обладает отличной укрывистостью. Прекрасно колеруется по заданному цвету. Для легкого и качественного нанесения. Расход: 1 кг на 4 - 5 м2, в 2 слоя.</t>
  </si>
  <si>
    <t>Супербелая матовая для наружных работ. Краска с высокой степенью белизны, обладает отличной укрывистостью. Прекрасно колеруется по заданному цвету. Для легкого и качественного нанесения. Расход: 1 кг на 4 - 5 м2, в 2 слоя.</t>
  </si>
  <si>
    <t>Эластичная (резиновая) краска для наружных и внутренних работ. Рекомендуется для окраски фасадов зданий склонных к растрескиванию, при реставрации исторических и старых домов.В новостройках маскирует трещины при подвижке зданий. Расход: 1 кг на 4 - 6 м2, в 2 слоя.</t>
  </si>
  <si>
    <t>Глянцевая водостойкая универсальная эмаль на акриловой основе. Рекомедуется для окон, дверей, откосов. Приминима по бетону, дереву, грунтованному металлу.
Расход: 1 кг на 7 - 8 м2, в 2 слоя.</t>
  </si>
  <si>
    <t>Самоочищающаяся и паропроницаемая силиконовая краска. Рекомендуется для газобетонных блоков, Обладает гидрофобностью и долговечностью. 
Расход: 1 кг на 4 - 5 м2, в 2 слоя.</t>
  </si>
  <si>
    <t>Аквалатекс</t>
  </si>
  <si>
    <t>Антигрибок</t>
  </si>
  <si>
    <r>
      <t xml:space="preserve">Среднефактурная
</t>
    </r>
    <r>
      <rPr>
        <sz val="11"/>
        <color rgb="FF000000"/>
        <rFont val="Calibri"/>
        <family val="2"/>
        <charset val="204"/>
      </rPr>
      <t>(фракция 0,2-0,63 мм)</t>
    </r>
  </si>
  <si>
    <r>
      <t xml:space="preserve">Крупнофактурная
</t>
    </r>
    <r>
      <rPr>
        <sz val="11"/>
        <color rgb="FF000000"/>
        <rFont val="Calibri"/>
        <family val="2"/>
        <charset val="204"/>
      </rPr>
      <t>(фракция 1,5 - 2 мм)</t>
    </r>
  </si>
  <si>
    <r>
      <t xml:space="preserve">Короед
</t>
    </r>
    <r>
      <rPr>
        <sz val="11"/>
        <color rgb="FF000000"/>
        <rFont val="Calibri"/>
        <family val="2"/>
        <charset val="204"/>
      </rPr>
      <t>(фракция 1,5 мм; 2 мм; 3 мм)</t>
    </r>
  </si>
  <si>
    <r>
      <t xml:space="preserve">Гранульная
</t>
    </r>
    <r>
      <rPr>
        <sz val="11"/>
        <color rgb="FF000000"/>
        <rFont val="Calibri"/>
        <family val="2"/>
        <charset val="204"/>
      </rPr>
      <t>(фракция 1,5 мм; 2 мм; 3 мм)</t>
    </r>
  </si>
  <si>
    <r>
      <t xml:space="preserve">Крупнофактурная
</t>
    </r>
    <r>
      <rPr>
        <sz val="11"/>
        <color rgb="FF000000"/>
        <rFont val="Calibri"/>
        <family val="2"/>
        <charset val="204"/>
      </rPr>
      <t>(фракция 1,5 - 2 мм</t>
    </r>
    <r>
      <rPr>
        <b/>
        <sz val="11"/>
        <color rgb="FF000000"/>
        <rFont val="Calibri"/>
        <family val="2"/>
        <charset val="204"/>
      </rPr>
      <t>)</t>
    </r>
  </si>
  <si>
    <r>
      <t xml:space="preserve">Грунт </t>
    </r>
    <r>
      <rPr>
        <b/>
        <sz val="11"/>
        <color rgb="FF000000"/>
        <rFont val="Calibri"/>
        <family val="2"/>
        <charset val="204"/>
      </rPr>
      <t>Кварц</t>
    </r>
    <r>
      <rPr>
        <sz val="11"/>
        <color rgb="FF000000"/>
        <rFont val="Calibri"/>
        <family val="2"/>
        <charset val="204"/>
      </rPr>
      <t xml:space="preserve"> адгезионный</t>
    </r>
  </si>
  <si>
    <t xml:space="preserve">Наименоваие </t>
  </si>
  <si>
    <t>цена</t>
  </si>
  <si>
    <t>артикул</t>
  </si>
  <si>
    <t>Мешалки для красок и смесей БИБЕР</t>
  </si>
  <si>
    <t>Шпатели БИБЕР</t>
  </si>
  <si>
    <t>Валики,бюгели БИБЕР</t>
  </si>
  <si>
    <t>Ванночки, удлинители и вспомогат. инструмент</t>
  </si>
  <si>
    <t>Перчатки вязаные х/б, 3 нитки с ПВХ (10/600)</t>
  </si>
  <si>
    <t>Для нанесения и разравнивания строительных смесей и готовых декоративных материалов (например: короед) на большие поверхности.</t>
  </si>
  <si>
    <t>Кельма Biber 280х130мм нержавеющая</t>
  </si>
  <si>
    <t>Кельма Biber 280х130мм пластмассовая</t>
  </si>
  <si>
    <t>Кельмы БИБЕР</t>
  </si>
  <si>
    <t>Миксер Biber для краски 60х400мм </t>
  </si>
  <si>
    <t>Миксер Biber для краски 85х400мм </t>
  </si>
  <si>
    <t>Миксер Biber для краски 100х600мм </t>
  </si>
  <si>
    <t>Окрашенный. Изготовлен из стали, шестигранное сечение стержня. Для перемешивания красок и легких смесей.</t>
  </si>
  <si>
    <t>Шпатель Biber полированный 63мм с пластиковой ручкой</t>
  </si>
  <si>
    <t>Шпатель Biber полированный 75мм с пластиковой ручкой</t>
  </si>
  <si>
    <t>Шпатель Biber полированный 100мм с пластиковой ручкой</t>
  </si>
  <si>
    <t>Полированное полотно трапециевидной формы,
пластмассовая ручка. Для заделки швов и трещин, нанесения и выравнивания строительных растворов.</t>
  </si>
  <si>
    <t>Шпатель Biber полированный 50мм с пластиковой ручкой</t>
  </si>
  <si>
    <t>Валик Biber 180мм велюр</t>
  </si>
  <si>
    <t>Валик Biber 230мм велюр</t>
  </si>
  <si>
    <t>Высота ворса: 4мм. Универсальная легкосъемная конструкция. Используется на гладкой поверхности.
Для вододисперсионных, алкидных и масляных красок.
Не боится растворителей.</t>
  </si>
  <si>
    <t>Валик Biber 180мм полиакрил</t>
  </si>
  <si>
    <t>Применяются для окраски любых поверхностей масляными, алкидными и вододисперсионными красками.</t>
  </si>
  <si>
    <t>Валик Biber 230мм полиакрил</t>
  </si>
  <si>
    <t>Валик Biber Н12 180мм полиэстер </t>
  </si>
  <si>
    <t>Универсальная легкосъемная конструкция. Подходит для шероховатых и гладких поверхностей. Для водно-дисперсионных красок и грунтовок.</t>
  </si>
  <si>
    <t>Валик Biber Н12 230мм полиэстер </t>
  </si>
  <si>
    <t>Валик Biber Н10 180мм полиамид</t>
  </si>
  <si>
    <t>Валик Biber Н10 230мм полиамид</t>
  </si>
  <si>
    <t xml:space="preserve">Валик Biber 180мм полиакриловый фасадный Гросс </t>
  </si>
  <si>
    <t xml:space="preserve">Валик Biber 230мм полиакриловый фасадный Гросс </t>
  </si>
  <si>
    <t>цена от 30 шт</t>
  </si>
  <si>
    <t>Бюгель Biber 8х230мм оцинкованный </t>
  </si>
  <si>
    <t>Бюгель Biber 8х180мм оцинкованный </t>
  </si>
  <si>
    <t>Бюгель оцинкованный диаметром 8 мм для валиков.</t>
  </si>
  <si>
    <t xml:space="preserve">Ванночка Biber для краски 250х290мм </t>
  </si>
  <si>
    <t>Материал - пластмасса. Для малярных работ.</t>
  </si>
  <si>
    <t xml:space="preserve">Ванночка Biber для краски 330х350мм </t>
  </si>
  <si>
    <t>Удлинитель Biber для валиков телескопический 2м</t>
  </si>
  <si>
    <t>Удлинитель Biber для валиков телескопический 2,5м</t>
  </si>
  <si>
    <t>Удлинитель Biber для валиков телескопический 3м</t>
  </si>
  <si>
    <t>На удлинитель устанавливается бюгель.</t>
  </si>
  <si>
    <t>Защита органов дыхания и слуха, Перчатки</t>
  </si>
  <si>
    <t>Деревянная полированная ручка. Пластмассовая оправка.
Для работы со всеми видами ЛКМ.
Длина щетины: 57мм.
Толщина кисти: 60мм.</t>
  </si>
  <si>
    <t>Деревянная полированная ручка. Пластмассовая оправка.
Для работы со всеми видами ЛКМ.
Длина щетины: 51мм.
Толщина кисти: 50мм.</t>
  </si>
  <si>
    <t>Кисть Biber круглая (Ø 50мм) Стандарт №14</t>
  </si>
  <si>
    <t xml:space="preserve">Кисть Biber круглая (Ø 60мм) Стандарт №18 </t>
  </si>
  <si>
    <t>Кисть Biber круглая (Ø 40мм) Стандарт №10 </t>
  </si>
  <si>
    <t>Деревянная полированная ручка. Пластмассовая оправка.
Для работы со всеми видами ЛКМ.
Длина щетины: 44мм.
Толщина кисти: 40мм.</t>
  </si>
  <si>
    <t>Кисть Biber флейцевая Суприм 100 мм</t>
  </si>
  <si>
    <t>Кисти БИБЕР</t>
  </si>
  <si>
    <t>Кисть флейцевая предназначена для нанесения ЛКМ любого типа на стены и потолки внутри и снаружи зданий. Натуральная щетина класса LUXE большей плотности.</t>
  </si>
  <si>
    <t>Кисть Biber флейцевая Суприм 75 мм</t>
  </si>
  <si>
    <t>Кисть Biber флейцевая Суприм 50 мм</t>
  </si>
  <si>
    <t xml:space="preserve">
Кисть Biber флейцевая Стандарт 100 мм </t>
  </si>
  <si>
    <t xml:space="preserve">Кисть флейцевая предназначена для нанесения ЛКМ любого типа на стены и потолки внутри и снаружи зданий.
</t>
  </si>
  <si>
    <t xml:space="preserve">Кисть Biber флейцевая Стандарт 75 мм </t>
  </si>
  <si>
    <t xml:space="preserve">Кисть Biber флейцевая Стандарт 50 мм </t>
  </si>
  <si>
    <t>Предназначен для защиты органов дыхания человека от различных видов пыли</t>
  </si>
  <si>
    <t>нет</t>
  </si>
  <si>
    <t>Респиратор У 2К</t>
  </si>
  <si>
    <t>Общестроительные.</t>
  </si>
  <si>
    <t>Эмаль ПФ115 ОПТИМА (ТУ)</t>
  </si>
  <si>
    <t>Серая, бежевая, голубая, коричневая, светло-голубая, черная.</t>
  </si>
  <si>
    <t>Белая глянцевая.</t>
  </si>
  <si>
    <t>Белая, красная, желтая, зеленая, синяя, салатная.</t>
  </si>
  <si>
    <t>Краска ПФ-115 является первоклассной эмалью, изготовленной на основе алкидного лака. Эта эмаль по сравнению с водоэмульсионными и масляными лакокрасочными покрытиями обладает более высокими защитными свойствами и физико-механическими свойствами пленки (прочностью, твердостью). , но меньшей экологичностью, пожаробезопасностью и атмосферостойкостью по сравнению с водными акриловыми красками компании «Lakom».</t>
  </si>
  <si>
    <t>Грунт ГФ-021  "Новоколор"</t>
  </si>
  <si>
    <t>Красно-коричневый</t>
  </si>
  <si>
    <t xml:space="preserve"> Серый</t>
  </si>
  <si>
    <t>Из-за своей универсальности данное средство успешно применяется для обработки самых разных типов поверхности – металла, дерева или бетона, после того, как поверхность будет обработана грунтом ГФ-021, на нее можно наносить любые эмали, кроме НЦ. Комплекс покрытия, который состоит из грунтовки и эмали, будет обладать отличными защитными свойствами и предохранять поверхность от воздействия атмосферных осадков, прямых солнечных лучей, влияния промышленных газов и не допускать образования грибков или плесени.</t>
  </si>
  <si>
    <t>Краска БТ-177 "NAS"</t>
  </si>
  <si>
    <t>Серебрянка.</t>
  </si>
  <si>
    <t>Битумная краска БТ-177 широко применяется для окраски поверхностей различных металлов с целью придания им декоративных свойств и устойчивости к коррозии, в частности, атмосферной (на открытом воздухе), а также устойчивости к статическому воздействию слабых растворов солей и воды. Серебрянку можно также наносить на деревянные, бетонные и некоторые другие виды поверхностей.</t>
  </si>
  <si>
    <t xml:space="preserve"> Матовая (серая, красно - коричневая, черная)</t>
  </si>
  <si>
    <t>Глянцевая (серая, красно-коричневая, черная),</t>
  </si>
  <si>
    <t>Матовая (белая, красная, желтая, зеленая, голубая, синяя),</t>
  </si>
  <si>
    <t>Глянцевая (белая, красная,, желтая, зеленая, голубая, синяя)</t>
  </si>
  <si>
    <t>Грунт-Эмаль "Новоколор" (под заказ)</t>
  </si>
  <si>
    <t>Предназначена для защиты и окраски как чистых, так и ржавых или частично прокорродировавших металлических поверхностей с толщиной плотнодержащейся ржавчины до 0,1 мм. Сочетает в себе свойства преобразователя ржавчины, антикоррозионного грунта и декоративной эмали, что позволяет упростить процесс окрашивания. Применяется для окраски поверхностей, очистка которых от ржавчины затруднена в силу крупных габаритов изделия, сложного профиля, недостатка времени и т.д. - окраска решеток, оград, гаражей, металлических конструкций, эксплуатирующихся в атмосферных условиях, окраска ржавых поверхностей автомобилей, таких как днище и т.п.</t>
  </si>
  <si>
    <t>Сурик</t>
  </si>
  <si>
    <t>Для наружных и внутренних отделочных работ (за исключением окраски полов) и для окраски металлических и деревянных изделий.</t>
  </si>
  <si>
    <t>Желто - коричневая</t>
  </si>
  <si>
    <t>Красно - коричневая</t>
  </si>
  <si>
    <t>Эмаль ПФ-266 для пола (под заказ)</t>
  </si>
  <si>
    <t>Краска масляная МА-15 (под заказ)</t>
  </si>
  <si>
    <t>Эмаль ПФ-266 применяется для новых и ранее окрашенных поверхностей, образует износостойкое покрытие. ПФ-266 применяется исключительно для внутренних работ, так как для нее губительны любые атмосферные воздействия.</t>
  </si>
  <si>
    <t>Краска акриловая Lakom</t>
  </si>
  <si>
    <t>Декоративные штукатурки и Шпатлевки Lakom</t>
  </si>
  <si>
    <t>Грунтовочные составы и пропитки</t>
  </si>
  <si>
    <t>Эмали на растворителях</t>
  </si>
  <si>
    <t>Инструмент для работы с ЛКМ</t>
  </si>
  <si>
    <t>Фасовка, кг</t>
  </si>
  <si>
    <t>Цена за шт</t>
  </si>
  <si>
    <t>Краска фасадная акриловая (для внутренних и наружных работ)</t>
  </si>
  <si>
    <t>ЗС 21</t>
  </si>
  <si>
    <t>ЗС 22</t>
  </si>
  <si>
    <t>ЗС 23</t>
  </si>
  <si>
    <t>ЗС 24</t>
  </si>
  <si>
    <t>ЗС 11</t>
  </si>
  <si>
    <t>ЗС 12</t>
  </si>
  <si>
    <t>ЗС 13</t>
  </si>
  <si>
    <t>ЗС 15</t>
  </si>
  <si>
    <t>ЗС 17</t>
  </si>
  <si>
    <t>ЗС 01</t>
  </si>
  <si>
    <t>ЗС 02</t>
  </si>
  <si>
    <t>ЗС 04</t>
  </si>
  <si>
    <t>ЗС 05</t>
  </si>
  <si>
    <t>ЗС 31</t>
  </si>
  <si>
    <t>ЗС 32</t>
  </si>
  <si>
    <t>ЗС 33</t>
  </si>
  <si>
    <t>ЗС 16</t>
  </si>
  <si>
    <t>Номенклатура</t>
  </si>
  <si>
    <t>Вид</t>
  </si>
  <si>
    <t xml:space="preserve">ИНТЕРЬЕРНАЯ ПОТОЛОК 
И СТЕНЫ </t>
  </si>
  <si>
    <t xml:space="preserve">Назначение </t>
  </si>
  <si>
    <t>ИНТЕРЬЕРНАЯ
ЛАТЕКСНАЯ</t>
  </si>
  <si>
    <t xml:space="preserve">ДЛЯ РАДИАТОРОВ </t>
  </si>
  <si>
    <t>ИНТЕРЬЕРНАЯ
МОЮЩАЯСЯ</t>
  </si>
  <si>
    <t>ФАСАДНАЯ</t>
  </si>
  <si>
    <t>РЕЗИНОВАЯ / 
ЭЛАСТИЧНАЯ</t>
  </si>
  <si>
    <t xml:space="preserve">ДЛЯ БОРДЮРОВ 
</t>
  </si>
  <si>
    <t xml:space="preserve">СИЛИКОНОВАЯ </t>
  </si>
  <si>
    <t>ДЛЯ ДЕРЕВЬЕВ</t>
  </si>
  <si>
    <t xml:space="preserve">ГРУНТОВКА
УНИВЕРСАЛЬНАЯ </t>
  </si>
  <si>
    <t>ГРУНТОВКА ГЛУБОКОГО
ПРОНИКНОВЕНИЯ</t>
  </si>
  <si>
    <t xml:space="preserve">ГРУНТ-ЭМАЛЬ
АНТИКОРРОЗИОННАЯ </t>
  </si>
  <si>
    <t xml:space="preserve">БЕТОНОКОНТАКТ </t>
  </si>
  <si>
    <t xml:space="preserve">АНТИСЕПТИЧЕСКОЕ
СРЕДСТВО </t>
  </si>
  <si>
    <t>ГИДРОИЗОЛЯЦИЯ</t>
  </si>
  <si>
    <t>ГЕРМЕТИК
ДЛЯ ШВОВ</t>
  </si>
  <si>
    <t>Адрес: г. Москва, пос. Воскресенское, 66 этаж 3</t>
  </si>
  <si>
    <r>
      <rPr>
        <b/>
        <sz val="11"/>
        <rFont val="Calibri"/>
        <family val="2"/>
        <charset val="204"/>
      </rPr>
      <t xml:space="preserve">
Сайт: https://za-stroi.ru/
Почта: zakaz@za-stroi.ru</t>
    </r>
    <r>
      <rPr>
        <sz val="11"/>
        <rFont val="Calibri"/>
        <family val="2"/>
        <charset val="204"/>
      </rPr>
      <t xml:space="preserve">
</t>
    </r>
  </si>
  <si>
    <t xml:space="preserve">Грунтовочные составы  </t>
  </si>
  <si>
    <r>
      <rPr>
        <b/>
        <sz val="9"/>
        <rFont val="Calibri Light"/>
        <family val="2"/>
        <charset val="204"/>
      </rPr>
      <t>Белая матовая краска</t>
    </r>
    <r>
      <rPr>
        <sz val="9"/>
        <rFont val="Calibri Light"/>
        <family val="2"/>
        <charset val="204"/>
      </rPr>
      <t xml:space="preserve"> на основе сополимера акрил-стирола </t>
    </r>
    <r>
      <rPr>
        <b/>
        <sz val="9"/>
        <rFont val="Calibri Light"/>
        <family val="2"/>
        <charset val="204"/>
      </rPr>
      <t>для окраски бордюров</t>
    </r>
    <r>
      <rPr>
        <sz val="9"/>
        <rFont val="Calibri Light"/>
        <family val="2"/>
        <charset val="204"/>
      </rPr>
      <t xml:space="preserve"> и вертикальных дорожных конструкций. Обладает </t>
    </r>
    <r>
      <rPr>
        <b/>
        <sz val="9"/>
        <rFont val="Calibri Light"/>
        <family val="2"/>
        <charset val="204"/>
      </rPr>
      <t>высокими показателями атмосферо- и светостойкости</t>
    </r>
    <r>
      <rPr>
        <sz val="9"/>
        <rFont val="Calibri Light"/>
        <family val="2"/>
        <charset val="204"/>
      </rPr>
      <t>, адгезии, влагостойкости, стойкости к смыванию. Предназначена для окраски кирпичных, бетонных поверхностей.</t>
    </r>
  </si>
  <si>
    <r>
      <rPr>
        <b/>
        <sz val="9"/>
        <rFont val="Calibri Light"/>
        <family val="2"/>
        <charset val="204"/>
      </rPr>
      <t xml:space="preserve">Краска матовая супербелая </t>
    </r>
    <r>
      <rPr>
        <sz val="9"/>
        <rFont val="Calibri Light"/>
        <family val="2"/>
        <charset val="204"/>
      </rPr>
      <t xml:space="preserve">на основе сополимера акрил-стирола </t>
    </r>
    <r>
      <rPr>
        <b/>
        <sz val="9"/>
        <rFont val="Calibri Light"/>
        <family val="2"/>
        <charset val="204"/>
      </rPr>
      <t>для стен и потолков.</t>
    </r>
    <r>
      <rPr>
        <sz val="9"/>
        <rFont val="Calibri Light"/>
        <family val="2"/>
        <charset val="204"/>
      </rPr>
      <t xml:space="preserve"> Предназначена для окраски кирпичных, бетонных, оштукатуренных, деревянных и других поверхностей, также используется по старым покрытиям в помещениях всех типов зданий и сооружений (А-В), в том числе в лечебно-профилактических, детских учреждениях. </t>
    </r>
    <r>
      <rPr>
        <b/>
        <sz val="9"/>
        <rFont val="Calibri Light"/>
        <family val="2"/>
        <charset val="204"/>
      </rPr>
      <t>Обладает повышенной паропроницаемостью, образует гидрофобную поверхность, не позволяющую внешней влаге пронивкать внутрь окрашенной поверхности.</t>
    </r>
  </si>
  <si>
    <r>
      <rPr>
        <b/>
        <sz val="9"/>
        <color rgb="FF000000"/>
        <rFont val="Calibri Light"/>
        <family val="2"/>
        <charset val="204"/>
      </rPr>
      <t>Грунтовка фасадная акриловая универсальная</t>
    </r>
    <r>
      <rPr>
        <sz val="9"/>
        <color rgb="FF000000"/>
        <rFont val="Calibri Light"/>
        <family val="2"/>
        <charset val="204"/>
      </rPr>
      <t xml:space="preserve">, предназначен для подготовки слабовпитывающих оснований к нанесению последующих покрытий. Используется перед нанесение водоэмульсионных красок, а также шпаклевок, клеев, различных декоративных отделочных материалов, оклейкой обоев и др. </t>
    </r>
    <r>
      <rPr>
        <b/>
        <sz val="9"/>
        <color rgb="FF000000"/>
        <rFont val="Calibri Light"/>
        <family val="2"/>
        <charset val="204"/>
      </rPr>
      <t xml:space="preserve">Повышает прочность и нормализует впитывающую способность минеральных оснований, улучшает адгезию (сцепление) </t>
    </r>
    <r>
      <rPr>
        <sz val="9"/>
        <color rgb="FF000000"/>
        <rFont val="Calibri Light"/>
        <family val="2"/>
        <charset val="204"/>
      </rPr>
      <t xml:space="preserve">применяемых отделочных материалов, способствуя более равномерному нанесению и снижению их расхода. </t>
    </r>
    <r>
      <rPr>
        <b/>
        <sz val="9"/>
        <color rgb="FF000000"/>
        <rFont val="Calibri Light"/>
        <family val="2"/>
        <charset val="204"/>
      </rPr>
      <t>Паропроницаема. Проникают в основание не более 2 мм.</t>
    </r>
  </si>
  <si>
    <r>
      <rPr>
        <b/>
        <sz val="9"/>
        <color rgb="FF000000"/>
        <rFont val="Calibri Light"/>
        <family val="2"/>
        <charset val="204"/>
      </rPr>
      <t>Грунтовка глубокого проникновения</t>
    </r>
    <r>
      <rPr>
        <sz val="9"/>
        <color rgb="FF000000"/>
        <rFont val="Calibri Light"/>
        <family val="2"/>
        <charset val="204"/>
      </rPr>
      <t xml:space="preserve">, служит для предварительной подготовки оштукатуренных, кирпичных, бетонных и газобетонных поверхностей, гипсовых строительных материалов, а также легко мелящих, осыпающихся старых покрытий. Впитывается в основание, забивает капилляры и поры, а затем застывают в них. Глубоко проникает в </t>
    </r>
    <r>
      <rPr>
        <b/>
        <sz val="9"/>
        <color rgb="FF000000"/>
        <rFont val="Calibri Light"/>
        <family val="2"/>
        <charset val="204"/>
      </rPr>
      <t>поверхность, обеспыливает, скрепляет основание, уменьшает и выравнивает впитывающую способность подложки. Проникает в основание до 1 см.</t>
    </r>
  </si>
  <si>
    <r>
      <rPr>
        <b/>
        <sz val="9"/>
        <color rgb="FF000000"/>
        <rFont val="Calibri Light"/>
        <family val="2"/>
        <charset val="204"/>
      </rPr>
      <t xml:space="preserve">Грунтовка-пропитка (антигрибок) </t>
    </r>
    <r>
      <rPr>
        <sz val="9"/>
        <color rgb="FF000000"/>
        <rFont val="Calibri Light"/>
        <family val="2"/>
        <charset val="204"/>
      </rPr>
      <t xml:space="preserve">с фунгицидной добавкой, предназначен для обеззараживания поверхностей от грибка, плесени внутри и снаружи помещений на различных основаниях: камне, бетоне, дереве, </t>
    </r>
    <r>
      <rPr>
        <b/>
        <sz val="9"/>
        <color rgb="FF000000"/>
        <rFont val="Calibri Light"/>
        <family val="2"/>
        <charset val="204"/>
      </rPr>
      <t xml:space="preserve">для усиленной защиты </t>
    </r>
    <r>
      <rPr>
        <sz val="9"/>
        <color rgb="FF000000"/>
        <rFont val="Calibri Light"/>
        <family val="2"/>
        <charset val="204"/>
      </rPr>
      <t xml:space="preserve">во влажных условиях эксплуатации. Защищает от поражения дереворазрушающими и деревоокрашивающими плесневыми грибами, водорослями, мхами, а также насекомыми-древоточцами на срок до 35 лет. Не требуется обязательной окраски ЛКМ, может использоваться в качестве защитной биоцидной пропитки перед окрашиванием.  </t>
    </r>
  </si>
  <si>
    <r>
      <rPr>
        <b/>
        <sz val="9"/>
        <rFont val="Calibri Light"/>
        <family val="2"/>
        <charset val="204"/>
      </rPr>
      <t xml:space="preserve">Грунт-герметик для швов. </t>
    </r>
    <r>
      <rPr>
        <sz val="9"/>
        <rFont val="Calibri Light"/>
        <family val="2"/>
        <charset val="204"/>
      </rPr>
      <t xml:space="preserve">Однокомпонентный акрилатный пароизоляционный герметик. Герметик предназначен для </t>
    </r>
    <r>
      <rPr>
        <b/>
        <sz val="9"/>
        <rFont val="Calibri Light"/>
        <family val="2"/>
        <charset val="204"/>
      </rPr>
      <t>предотвращения попадания влаги в межпанельные швы или другие бетонные поверхности внутри и снаружи помещений</t>
    </r>
    <r>
      <rPr>
        <sz val="9"/>
        <rFont val="Calibri Light"/>
        <family val="2"/>
        <charset val="204"/>
      </rPr>
      <t>, устройства внутреннего слоя монтажного шва в узлах примыкания оконных блоков (включая балконные) к проемам стен отапливаемых зданий гражданского и промышленного строительства.</t>
    </r>
  </si>
  <si>
    <t xml:space="preserve">ДОПОЛНИТЕЛЬНЫЕ ВОЗМОЖНОСТИ </t>
  </si>
  <si>
    <t>КОЛЕРОВКА</t>
  </si>
  <si>
    <t>МОРОЗОСТОЙКОСТЬ</t>
  </si>
  <si>
    <t xml:space="preserve">ДОСТАВКА </t>
  </si>
  <si>
    <t xml:space="preserve">МАТИРУЮЩАЯ
ДОБАВКА </t>
  </si>
  <si>
    <t xml:space="preserve">СИЛИКОНОВАЯ
ДОБАВКА </t>
  </si>
  <si>
    <t xml:space="preserve">АНТИСЕПТИЧЕСКАЯ
ДОБАВКА </t>
  </si>
  <si>
    <t xml:space="preserve">Описание услуги </t>
  </si>
  <si>
    <t>Наименование</t>
  </si>
  <si>
    <t>Стоимость</t>
  </si>
  <si>
    <t xml:space="preserve"> от 9 руб/кг.</t>
  </si>
  <si>
    <t>от 59 руб/кг.</t>
  </si>
  <si>
    <t>от 45 руб/кг.</t>
  </si>
  <si>
    <t xml:space="preserve"> от 135 руб/кг.</t>
  </si>
  <si>
    <t xml:space="preserve"> от 300 рублей.</t>
  </si>
  <si>
    <r>
      <t xml:space="preserve">Морозостойкую краску допускается замораживать </t>
    </r>
    <r>
      <rPr>
        <b/>
        <sz val="11"/>
        <rFont val="Calibri"/>
        <family val="2"/>
        <charset val="204"/>
      </rPr>
      <t>до -25 °С,</t>
    </r>
    <r>
      <rPr>
        <sz val="11"/>
        <rFont val="Calibri"/>
        <family val="2"/>
        <charset val="204"/>
      </rPr>
      <t xml:space="preserve"> но на срок не более месяца и </t>
    </r>
    <r>
      <rPr>
        <b/>
        <sz val="11"/>
        <rFont val="Calibri"/>
        <family val="2"/>
        <charset val="204"/>
      </rPr>
      <t xml:space="preserve">не более 5 циклов заморозки-разморозки. </t>
    </r>
    <r>
      <rPr>
        <sz val="11"/>
        <rFont val="Calibri"/>
        <family val="2"/>
        <charset val="204"/>
      </rPr>
      <t xml:space="preserve">
Морозостойкие свойства достигаются за счет введения в состав специальных спиртов, которые сохраняют акриловое связующие при заморозке. 
После разморозки такая краска возвращается в свое прежнее физико-химическое состояние без потери своих эксплуатационных свойств. </t>
    </r>
  </si>
  <si>
    <r>
      <t xml:space="preserve">Регулируя количество матирующей добавки, мы регулируем степень матовости покрытия. При добавлении 100% матирующей добавки на 100% краски или лака получается максимальный </t>
    </r>
    <r>
      <rPr>
        <b/>
        <sz val="11"/>
        <rFont val="Calibri"/>
        <family val="2"/>
        <charset val="204"/>
      </rPr>
      <t xml:space="preserve">матовый эффект. </t>
    </r>
    <r>
      <rPr>
        <sz val="11"/>
        <rFont val="Calibri"/>
        <family val="2"/>
        <charset val="204"/>
      </rPr>
      <t xml:space="preserve">
При добавлении 30% матовой добавки на 100% краски или лака получается </t>
    </r>
    <r>
      <rPr>
        <b/>
        <sz val="11"/>
        <rFont val="Calibri"/>
        <family val="2"/>
        <charset val="204"/>
      </rPr>
      <t xml:space="preserve">полуглянцевый эффект. </t>
    </r>
  </si>
  <si>
    <r>
      <t xml:space="preserve">Подходит для гладких и структурированных поверхностей, используется для оформления новых фасадов и реставрации объектов культурного наследия. Покрытия сохраняют свои свойства в разных климатических условиях. Одной из особенностей добавления силиконовой добавки является </t>
    </r>
    <r>
      <rPr>
        <b/>
        <sz val="11"/>
        <color rgb="FF000000"/>
        <rFont val="Calibri"/>
        <family val="2"/>
        <charset val="204"/>
      </rPr>
      <t>сочетание водоотталкивающих свойств (гидрофобности) с паропроницаемостью.</t>
    </r>
    <r>
      <rPr>
        <sz val="11"/>
        <color rgb="FF000000"/>
        <rFont val="Calibri"/>
        <family val="2"/>
        <charset val="204"/>
      </rPr>
      <t xml:space="preserve"> Это важно для покраски пористых оснований, таких как кирпич, дерево, бетон. Помимо защиты от воздействия внешних факторов такие материалы нуждаются в защите от капиллярной влаги. </t>
    </r>
  </si>
  <si>
    <r>
      <t xml:space="preserve">Эффективное средство </t>
    </r>
    <r>
      <rPr>
        <b/>
        <sz val="11"/>
        <color rgb="FF000000"/>
        <rFont val="Calibri"/>
        <family val="2"/>
        <charset val="204"/>
      </rPr>
      <t>для предотвращения развития плесени</t>
    </r>
    <r>
      <rPr>
        <sz val="11"/>
        <color rgb="FF000000"/>
        <rFont val="Calibri"/>
        <family val="2"/>
        <charset val="204"/>
      </rPr>
      <t xml:space="preserve">, грибка, мха, водорослей, на любых поверхностях. Защищает от биопоражений строительные и отделочные материалы: камень (любой), шифер, черепица, бетон, кирпич, кафельная плитка, обои, гипсокартон и т.п. </t>
    </r>
    <r>
      <rPr>
        <b/>
        <sz val="11"/>
        <color rgb="FF000000"/>
        <rFont val="Calibri"/>
        <family val="2"/>
        <charset val="204"/>
      </rPr>
      <t xml:space="preserve">Останавливает начавшиеся биопоражения. </t>
    </r>
    <r>
      <rPr>
        <sz val="11"/>
        <color rgb="FF000000"/>
        <rFont val="Calibri"/>
        <family val="2"/>
        <charset val="204"/>
      </rPr>
      <t xml:space="preserve">Предотвращает развитие и выделение в воздух спор плесневых грибков. Блокирует запахи. Обладает дезинфицирующими свойствами. </t>
    </r>
  </si>
  <si>
    <r>
      <t xml:space="preserve">Доставка красок </t>
    </r>
    <r>
      <rPr>
        <b/>
        <sz val="11"/>
        <color rgb="FF000000"/>
        <rFont val="Calibri"/>
        <family val="2"/>
        <charset val="204"/>
      </rPr>
      <t>по Москве и области</t>
    </r>
    <r>
      <rPr>
        <sz val="11"/>
        <color rgb="FF000000"/>
        <rFont val="Calibri"/>
        <family val="2"/>
        <charset val="204"/>
      </rPr>
      <t xml:space="preserve"> осуществляется собственным автотранспортом.
Стоимость рассчитывается </t>
    </r>
    <r>
      <rPr>
        <b/>
        <sz val="11"/>
        <color rgb="FF000000"/>
        <rFont val="Calibri"/>
        <family val="2"/>
        <charset val="204"/>
      </rPr>
      <t>индивидуально</t>
    </r>
    <r>
      <rPr>
        <sz val="11"/>
        <color rgb="FF000000"/>
        <rFont val="Calibri"/>
        <family val="2"/>
        <charset val="204"/>
      </rPr>
      <t xml:space="preserve"> в зависимости от веса и маршрута. Точную стоимость доставки уточняйте у наших менеджеров. </t>
    </r>
  </si>
  <si>
    <r>
      <t xml:space="preserve">Краска </t>
    </r>
    <r>
      <rPr>
        <b/>
        <sz val="9"/>
        <rFont val="Calibri Light"/>
        <family val="2"/>
        <charset val="204"/>
      </rPr>
      <t>с высокой степенью белизны</t>
    </r>
    <r>
      <rPr>
        <sz val="9"/>
        <rFont val="Calibri Light"/>
        <family val="2"/>
        <charset val="204"/>
      </rPr>
      <t xml:space="preserve"> на основе сополимера акрил-стирола, </t>
    </r>
    <r>
      <rPr>
        <b/>
        <sz val="9"/>
        <rFont val="Calibri Light"/>
        <family val="2"/>
        <charset val="204"/>
      </rPr>
      <t>моющаяся</t>
    </r>
    <r>
      <rPr>
        <sz val="9"/>
        <rFont val="Calibri Light"/>
        <family val="2"/>
        <charset val="204"/>
      </rPr>
      <t xml:space="preserve"> (в т.ч. для обоев). Предназначена для окраски кирпичных, бетонных, оштукатуренных, деревянных и других поверхностей, также используется по старым покрытиям в помещениях всех типов зданий и сооружений (А-В), в том числе в лечебно-профилактических, детских учреждениях.</t>
    </r>
  </si>
  <si>
    <r>
      <rPr>
        <b/>
        <sz val="9"/>
        <rFont val="Calibri Light"/>
        <family val="2"/>
        <charset val="204"/>
      </rPr>
      <t xml:space="preserve">
Белая матовая краска</t>
    </r>
    <r>
      <rPr>
        <sz val="9"/>
        <rFont val="Calibri Light"/>
        <family val="2"/>
        <charset val="204"/>
      </rPr>
      <t xml:space="preserve"> </t>
    </r>
    <r>
      <rPr>
        <b/>
        <sz val="9"/>
        <rFont val="Calibri Light"/>
        <family val="2"/>
        <charset val="204"/>
      </rPr>
      <t>для внутренних работ</t>
    </r>
    <r>
      <rPr>
        <sz val="9"/>
        <rFont val="Calibri Light"/>
        <family val="2"/>
        <charset val="204"/>
      </rPr>
      <t xml:space="preserve"> на основе акрил-стиролового сополимера </t>
    </r>
    <r>
      <rPr>
        <b/>
        <sz val="9"/>
        <rFont val="Calibri Light"/>
        <family val="2"/>
        <charset val="204"/>
      </rPr>
      <t>для стен и потолков.</t>
    </r>
    <r>
      <rPr>
        <sz val="9"/>
        <rFont val="Calibri Light"/>
        <family val="2"/>
        <charset val="204"/>
      </rPr>
      <t xml:space="preserve">Предназначена для окраски кирпичных, бетонных, оштукатуренных, деревянных и других поверхностей, подготовленных под покраску, может использоваться в том числе в лечебно-профилактических и детских учреждениях.
</t>
    </r>
  </si>
  <si>
    <r>
      <rPr>
        <b/>
        <sz val="9"/>
        <rFont val="Calibri Light"/>
        <family val="2"/>
        <charset val="204"/>
      </rPr>
      <t>Краска матовая латексная для внутренних работ</t>
    </r>
    <r>
      <rPr>
        <sz val="9"/>
        <rFont val="Calibri Light"/>
        <family val="2"/>
        <charset val="204"/>
      </rPr>
      <t xml:space="preserve">, стойкая к сухому истиранию для стен и потолков. Предназначена для окраски кирпичных, бетонных, оштукатуренных, деревянных и других поверхностей, также используется по старым покрытиям в помещениях всех типов зданий и сооружений (А-В), в том числе в лечебно-профилактических, детских учреждениях. </t>
    </r>
    <r>
      <rPr>
        <b/>
        <sz val="9"/>
        <rFont val="Calibri Light"/>
        <family val="2"/>
        <charset val="204"/>
      </rPr>
      <t>Имеет теплый белый цвет.</t>
    </r>
  </si>
  <si>
    <r>
      <rPr>
        <b/>
        <sz val="9"/>
        <rFont val="Calibri Light"/>
        <family val="2"/>
        <charset val="204"/>
      </rPr>
      <t xml:space="preserve"> Акриловая матовая краска для радиаторов</t>
    </r>
    <r>
      <rPr>
        <sz val="9"/>
        <rFont val="Calibri Light"/>
        <family val="2"/>
        <charset val="204"/>
      </rPr>
      <t xml:space="preserve"> на водной основе, стойкая к влажному истиранию, моющаяся, высокоукрывистая и экономичная в расходах. Продукт обладает белизной, стойкостью к атмосферным воздействиям, ультрафиолетовому излучению и средствам бытовой химии. Образует прочное, износостойкое покрытие, без запаха и органических растворителей, для защиты стальных, чугунных и других поверхностей из металла. </t>
    </r>
    <r>
      <rPr>
        <b/>
        <sz val="9"/>
        <rFont val="Calibri Light"/>
        <family val="2"/>
        <charset val="204"/>
      </rPr>
      <t>Защищает металлоизделие от распространения коррозии. Без запаха.</t>
    </r>
  </si>
  <si>
    <t>Краска интерьерная (для внутренних работ)</t>
  </si>
  <si>
    <r>
      <rPr>
        <b/>
        <sz val="9"/>
        <rFont val="Calibri Light"/>
        <family val="2"/>
        <charset val="204"/>
      </rPr>
      <t xml:space="preserve">Фасадная белая, матовая </t>
    </r>
    <r>
      <rPr>
        <sz val="9"/>
        <rFont val="Calibri Light"/>
        <family val="2"/>
        <charset val="204"/>
      </rPr>
      <t xml:space="preserve">водно-дисперсионная краска на основе сополимера акрил-стирола, </t>
    </r>
    <r>
      <rPr>
        <b/>
        <sz val="9"/>
        <rFont val="Calibri Light"/>
        <family val="2"/>
        <charset val="204"/>
      </rPr>
      <t>атмосферостойкая.</t>
    </r>
    <r>
      <rPr>
        <sz val="9"/>
        <rFont val="Calibri Light"/>
        <family val="2"/>
        <charset val="204"/>
      </rPr>
      <t xml:space="preserve"> Предназначена для окраски кирпичных, бетонных, оштукатуренных, деревянных и других поверхностей, также используется по старым покрытиям в помещениях всех типов зданий и сооружений (А-В), в том числе в лечебно-профилактических, детских учреждениях.</t>
    </r>
  </si>
  <si>
    <r>
      <rPr>
        <b/>
        <sz val="9"/>
        <rFont val="Calibri Light"/>
        <family val="2"/>
        <charset val="204"/>
      </rPr>
      <t>Резиновая, высокоэластичная акриловая краска для фасадов</t>
    </r>
    <r>
      <rPr>
        <sz val="9"/>
        <rFont val="Calibri Light"/>
        <family val="2"/>
        <charset val="204"/>
      </rPr>
      <t xml:space="preserve"> и цоколей зданий, кровли, стен и потолков внутри влажных помещений. Обладает высокой укрывистостью и степенью белизны. </t>
    </r>
    <r>
      <rPr>
        <b/>
        <sz val="9"/>
        <rFont val="Calibri Light"/>
        <family val="2"/>
        <charset val="204"/>
      </rPr>
      <t>Способна сдерживать микротрещины</t>
    </r>
    <r>
      <rPr>
        <sz val="9"/>
        <rFont val="Calibri Light"/>
        <family val="2"/>
        <charset val="204"/>
      </rPr>
      <t xml:space="preserve"> на окрашиваемой поверхности, </t>
    </r>
    <r>
      <rPr>
        <b/>
        <sz val="9"/>
        <rFont val="Calibri Light"/>
        <family val="2"/>
        <charset val="204"/>
      </rPr>
      <t>выдерживает температурные колебания</t>
    </r>
    <r>
      <rPr>
        <sz val="9"/>
        <rFont val="Calibri Light"/>
        <family val="2"/>
        <charset val="204"/>
      </rPr>
      <t>, воздействие атмосферы, УФ-излучения и промышленного загрязнения воздуха. Предназначена для окраски кирпичных, бетонных, оштукатуренных, деревянных и других поверхностей.</t>
    </r>
  </si>
  <si>
    <t>ФАСАДНАЯ
ЛАТЕКСНАЯ</t>
  </si>
  <si>
    <t>ЗС 18</t>
  </si>
  <si>
    <r>
      <rPr>
        <b/>
        <sz val="28"/>
        <rFont val="Calibri"/>
        <family val="2"/>
        <charset val="204"/>
      </rPr>
      <t>ПРАЙС-ЛИСТ</t>
    </r>
    <r>
      <rPr>
        <b/>
        <sz val="48"/>
        <rFont val="Calibri"/>
        <family val="2"/>
        <charset val="204"/>
      </rPr>
      <t xml:space="preserve"> </t>
    </r>
  </si>
  <si>
    <t xml:space="preserve">Цена за кг </t>
  </si>
  <si>
    <t xml:space="preserve">Самая минимальная цена на рынке, скидка не предусмотрена </t>
  </si>
  <si>
    <t xml:space="preserve">ПРОГРАММА ЛОЯЛЬНОСТИ </t>
  </si>
  <si>
    <t>%</t>
  </si>
  <si>
    <t>Разовая продажа</t>
  </si>
  <si>
    <t>Продаж в год
(для постоянных
клиентов)</t>
  </si>
  <si>
    <t>Продаж в квартал 
(для постоянных клиентов)</t>
  </si>
  <si>
    <r>
      <rPr>
        <sz val="8"/>
        <rFont val="Calibri"/>
        <family val="2"/>
        <charset val="204"/>
      </rPr>
      <t>пастельные (ненасыщенные) тона -</t>
    </r>
    <r>
      <rPr>
        <sz val="11"/>
        <rFont val="Calibri"/>
        <family val="2"/>
        <charset val="204"/>
      </rPr>
      <t xml:space="preserve"> 
</t>
    </r>
    <r>
      <rPr>
        <b/>
        <sz val="11"/>
        <rFont val="Calibri"/>
        <family val="2"/>
        <charset val="204"/>
      </rPr>
      <t>5-25 руб/кг;</t>
    </r>
    <r>
      <rPr>
        <sz val="11"/>
        <rFont val="Calibri"/>
        <family val="2"/>
        <charset val="204"/>
      </rPr>
      <t xml:space="preserve">
</t>
    </r>
    <r>
      <rPr>
        <sz val="8"/>
        <rFont val="Calibri"/>
        <family val="2"/>
        <charset val="204"/>
      </rPr>
      <t>средняя насыщенность -</t>
    </r>
    <r>
      <rPr>
        <sz val="11"/>
        <rFont val="Calibri"/>
        <family val="2"/>
        <charset val="204"/>
      </rPr>
      <t xml:space="preserve"> 
</t>
    </r>
    <r>
      <rPr>
        <b/>
        <sz val="11"/>
        <rFont val="Calibri"/>
        <family val="2"/>
        <charset val="204"/>
      </rPr>
      <t>10-100 руб/кг;</t>
    </r>
    <r>
      <rPr>
        <sz val="11"/>
        <rFont val="Calibri"/>
        <family val="2"/>
        <charset val="204"/>
      </rPr>
      <t xml:space="preserve">
</t>
    </r>
    <r>
      <rPr>
        <sz val="8"/>
        <rFont val="Calibri"/>
        <family val="2"/>
        <charset val="204"/>
      </rPr>
      <t>насыщенные цвета -</t>
    </r>
    <r>
      <rPr>
        <sz val="11"/>
        <rFont val="Calibri"/>
        <family val="2"/>
        <charset val="204"/>
      </rPr>
      <t xml:space="preserve"> 
</t>
    </r>
    <r>
      <rPr>
        <b/>
        <sz val="11"/>
        <rFont val="Calibri"/>
        <family val="2"/>
        <charset val="204"/>
      </rPr>
      <t>50-500 руб/кг.</t>
    </r>
  </si>
  <si>
    <t>200 000 ₽ - 499 000 ₽</t>
  </si>
  <si>
    <t xml:space="preserve">500 000 ₽ - 1 000 000 ₽ </t>
  </si>
  <si>
    <t>1 000 000 ₽ +</t>
  </si>
  <si>
    <t>1 000 000 ₽ - 2 500 000 ₽</t>
  </si>
  <si>
    <t>2 500 000 ₽ - 5 000 000 ₽</t>
  </si>
  <si>
    <t xml:space="preserve">5 000 000 ₽ + </t>
  </si>
  <si>
    <t>4 000 000 ₽- 10 000 000 ₽</t>
  </si>
  <si>
    <t>10 000 000 ₽- 20 000 000 ₽</t>
  </si>
  <si>
    <t>20 000 000 ₽ +</t>
  </si>
  <si>
    <t>Алкидная продукция (на растворителях)</t>
  </si>
  <si>
    <t>МА-15</t>
  </si>
  <si>
    <t>ПФ-115</t>
  </si>
  <si>
    <t>НЦ-132</t>
  </si>
  <si>
    <t>ЭМАЛЬ ПФ-115
ГОСТ  БЕЛАЯ</t>
  </si>
  <si>
    <t xml:space="preserve">ЭМАЛЬ ПФ-115
ТУ БЕЛАЯ </t>
  </si>
  <si>
    <t xml:space="preserve">ЭМАЛЬ ПФ-115
ТУ ЦВЕТНАЯ </t>
  </si>
  <si>
    <t>КРАСКА 
МА-15 БЕЛАЯ</t>
  </si>
  <si>
    <t xml:space="preserve">КРАСКА
МА-15 ЦВЕТНАЯ </t>
  </si>
  <si>
    <t xml:space="preserve">ЭМАЛЬ
НЦ-132 БЕЛАЯ </t>
  </si>
  <si>
    <t xml:space="preserve">ЭМАЛЬ 
НЦ-132 ЦВЕТНАЯ </t>
  </si>
  <si>
    <t>ГФ-021</t>
  </si>
  <si>
    <t xml:space="preserve">ГРУНТ ГФ-021 
СЕРЫЙ </t>
  </si>
  <si>
    <t xml:space="preserve">ГРУНТ ГФ-021 
КРАСНО-КОРИЧНЕВЫЙ </t>
  </si>
  <si>
    <t>ГРУНТ-ЭМАЛЬ 
ПО РЖАВЧИНЕ 3 В 1 
БЕЛАЯ</t>
  </si>
  <si>
    <t xml:space="preserve"> 3 В 1   </t>
  </si>
  <si>
    <t>ГРУНТ-ЭМАЛЬ 
ПО РЖАВЧИНЕ 3 В 1 
ЦВЕТНАЯ</t>
  </si>
  <si>
    <t>БТ-577</t>
  </si>
  <si>
    <t xml:space="preserve">АК-511 </t>
  </si>
  <si>
    <t>КРАСКА АК-511
БЕЛАЯ</t>
  </si>
  <si>
    <t xml:space="preserve">КРАСКА АК-511
ЦВЕТНАЯ 
</t>
  </si>
  <si>
    <r>
      <t xml:space="preserve">
</t>
    </r>
    <r>
      <rPr>
        <b/>
        <sz val="14"/>
        <rFont val="Calibri Light"/>
        <family val="2"/>
        <charset val="204"/>
      </rPr>
      <t>Эмаль ПФ-115</t>
    </r>
    <r>
      <rPr>
        <sz val="14"/>
        <rFont val="Calibri Light"/>
        <family val="2"/>
        <charset val="204"/>
      </rPr>
      <t xml:space="preserve"> представляет собой суспензию пигментов и наполнителей в алкидном лаке с добавлением сиккатива и растворителей. Предназначена для окраски</t>
    </r>
    <r>
      <rPr>
        <b/>
        <sz val="14"/>
        <rFont val="Calibri Light"/>
        <family val="2"/>
        <charset val="204"/>
      </rPr>
      <t xml:space="preserve"> наружных </t>
    </r>
    <r>
      <rPr>
        <sz val="14"/>
        <rFont val="Calibri Light"/>
        <family val="2"/>
        <charset val="204"/>
      </rPr>
      <t>металлических, деревянных, бетонных и других поверхностей,</t>
    </r>
    <r>
      <rPr>
        <b/>
        <sz val="14"/>
        <rFont val="Calibri Light"/>
        <family val="2"/>
        <charset val="204"/>
      </rPr>
      <t xml:space="preserve"> эксплуатирующихся в атмосферных условиях и для окраски внутри помещений</t>
    </r>
    <r>
      <rPr>
        <sz val="14"/>
        <rFont val="Calibri Light"/>
        <family val="2"/>
        <charset val="204"/>
      </rPr>
      <t xml:space="preserve">. Эмаль рекомендуется наносить по загрунтованной поверхности. При длительном хранении загрунтованных конструкций рекомендуется при необходимости произвести отмывку, ремонт покрытия. Металлическая поверхность должна быть очищена от остатков старого покрытия, ржавчины, грязи до степени 2 по ГОСТ 9.402 и обезжирена до степени 1. Абразивоструйную очистку рекомендуется выполнять до степени Sa 21/2, механическую – до степени St 3. Деревянные поверхности предварительно прошкуривают, очищают от пыли и других загрязнений.
Предварительно нужно обеспечить </t>
    </r>
    <r>
      <rPr>
        <b/>
        <sz val="14"/>
        <rFont val="Calibri Light"/>
        <family val="2"/>
        <charset val="204"/>
      </rPr>
      <t>температуру эмали 15-25°С.</t>
    </r>
    <r>
      <rPr>
        <sz val="14"/>
        <rFont val="Calibri Light"/>
        <family val="2"/>
        <charset val="204"/>
      </rPr>
      <t xml:space="preserve"> Эмаль тщательно и интенсивно перемешать до однородной массы по всему объему тарного места. При необходимости разбавить растворителем.</t>
    </r>
    <r>
      <rPr>
        <sz val="15"/>
        <rFont val="Calibri Light"/>
        <family val="2"/>
        <charset val="204"/>
      </rPr>
      <t xml:space="preserve">
</t>
    </r>
  </si>
  <si>
    <r>
      <rPr>
        <b/>
        <sz val="12"/>
        <rFont val="Calibri Light"/>
        <family val="2"/>
        <charset val="204"/>
      </rPr>
      <t>Краска для дорожной разметки АК-511</t>
    </r>
    <r>
      <rPr>
        <sz val="12"/>
        <rFont val="Calibri Light"/>
        <family val="2"/>
        <charset val="204"/>
      </rPr>
      <t xml:space="preserve"> применяется для нанесения линий разметки автомобильных дорог и  взлетно-посадочных полос аэродромов с асфальтобетонным, бетонным и цементобетонным покрытием, обеспечивающих работу покрытия разметочного слоя, как в дневное, так и в ночное время. 
Краска образует влагостойкое, теплостойкое, атмосферостойкое, износостойкое быстросохнущее покрытие. Обладает повышенной стойкостью к реагентам, применяемым для борьбы со льдом и снегом, высокой светостойкостью (сохранение яркости и белизны при УФ-облучении), ударной прочностью, твердостью и прочностью к истиранию. </t>
    </r>
  </si>
  <si>
    <r>
      <rPr>
        <b/>
        <sz val="12"/>
        <rFont val="Calibri Light"/>
        <family val="2"/>
        <charset val="204"/>
      </rPr>
      <t>Краска масляная МА-15</t>
    </r>
    <r>
      <rPr>
        <sz val="12"/>
        <rFont val="Calibri Light"/>
        <family val="2"/>
        <charset val="204"/>
      </rPr>
      <t xml:space="preserve"> применяется для </t>
    </r>
    <r>
      <rPr>
        <b/>
        <sz val="12"/>
        <rFont val="Calibri Light"/>
        <family val="2"/>
        <charset val="204"/>
      </rPr>
      <t>окраски металлических и деревянных поверхностей при выполнении наружных и внутренних отделочных работ</t>
    </r>
    <r>
      <rPr>
        <sz val="12"/>
        <rFont val="Calibri Light"/>
        <family val="2"/>
        <charset val="204"/>
      </rPr>
      <t xml:space="preserve"> (за исключением окраски полов).Готовая к применению различных цветов предназначена для окраски металлических и деревянных поверхностей,</t>
    </r>
    <r>
      <rPr>
        <b/>
        <sz val="12"/>
        <rFont val="Calibri Light"/>
        <family val="2"/>
        <charset val="204"/>
      </rPr>
      <t xml:space="preserve"> подвергающихся атмосферным воздействиям и для окраски внутри помещений</t>
    </r>
    <r>
      <rPr>
        <sz val="12"/>
        <rFont val="Calibri Light"/>
        <family val="2"/>
        <charset val="204"/>
      </rPr>
      <t xml:space="preserve"> (за исключением окраски полов), также краска используется в строительстве для наружных и внутренних отделочных работ.</t>
    </r>
  </si>
  <si>
    <r>
      <rPr>
        <b/>
        <sz val="12"/>
        <rFont val="Calibri Light"/>
        <family val="2"/>
        <charset val="204"/>
      </rPr>
      <t>Нитроэмаль НЦ-132</t>
    </r>
    <r>
      <rPr>
        <sz val="12"/>
        <rFont val="Calibri Light"/>
        <family val="2"/>
        <charset val="204"/>
      </rPr>
      <t xml:space="preserve"> используется преимущественно</t>
    </r>
    <r>
      <rPr>
        <b/>
        <sz val="12"/>
        <rFont val="Calibri Light"/>
        <family val="2"/>
        <charset val="204"/>
      </rPr>
      <t xml:space="preserve"> для окрашивания металлических поверхностей при проведении широкого спектра покрасочных работ при строительстве и ремонте. </t>
    </r>
    <r>
      <rPr>
        <sz val="12"/>
        <rFont val="Calibri Light"/>
        <family val="2"/>
        <charset val="204"/>
      </rPr>
      <t>Может использоваться как для внутренних, так и для наружных работ. Эмаль широко применяется и в промышленной среде.</t>
    </r>
  </si>
  <si>
    <r>
      <rPr>
        <b/>
        <sz val="12"/>
        <rFont val="Calibri Light"/>
        <family val="2"/>
        <charset val="204"/>
      </rPr>
      <t>Грунтовка ГФ-021 - для грунтования металлических и деревянных поверхностей</t>
    </r>
    <r>
      <rPr>
        <sz val="12"/>
        <rFont val="Calibri Light"/>
        <family val="2"/>
        <charset val="204"/>
      </rPr>
      <t xml:space="preserve"> под покрытия различными эмалями. Покрытия на основе грунтовки ГФ-021 устойчивы к перепаду температур </t>
    </r>
    <r>
      <rPr>
        <b/>
        <sz val="12"/>
        <rFont val="Calibri Light"/>
        <family val="2"/>
        <charset val="204"/>
      </rPr>
      <t>от минус 45°С до плюс 60°С.</t>
    </r>
    <r>
      <rPr>
        <sz val="12"/>
        <rFont val="Calibri Light"/>
        <family val="2"/>
        <charset val="204"/>
      </rPr>
      <t xml:space="preserve"> предназначена для наружных и внутренних работ, может наноситься при умеренном или холодном климате. В таких условиях декоративные качества покрытия </t>
    </r>
    <r>
      <rPr>
        <b/>
        <sz val="12"/>
        <rFont val="Calibri Light"/>
        <family val="2"/>
        <charset val="204"/>
      </rPr>
      <t>сохраняются год</t>
    </r>
    <r>
      <rPr>
        <sz val="12"/>
        <rFont val="Calibri Light"/>
        <family val="2"/>
        <charset val="204"/>
      </rPr>
      <t>, а защитные – на протяжении четырех лет.</t>
    </r>
  </si>
  <si>
    <t xml:space="preserve">* скидки на данную продукцию не распространяются </t>
  </si>
  <si>
    <t xml:space="preserve">ЛАК БИТУМНЫЙ
БТ-577
(КУЗБАССЛАК)  ТУ </t>
  </si>
  <si>
    <t xml:space="preserve">ЛАК БИТУМНЫЙ
БТ-577
(КУЗБАССЛАК)  ГОСТ </t>
  </si>
  <si>
    <r>
      <rPr>
        <b/>
        <sz val="15"/>
        <color rgb="FF000000"/>
        <rFont val="Calibri Light"/>
        <family val="2"/>
        <charset val="204"/>
      </rPr>
      <t>Лак битумный БТ-577</t>
    </r>
    <r>
      <rPr>
        <sz val="15"/>
        <color rgb="FF000000"/>
        <rFont val="Calibri Light"/>
        <family val="2"/>
        <charset val="204"/>
      </rPr>
      <t xml:space="preserve"> представляет собой раствор нефтяного битума в специально подобранных органических растворителях с введением синтетических модифицирующих добавок и сиккатива. Покрытие в умеренном и холодном климате сохраняет защитные свойства в течение 2 лет. Пленка лака устойчива к воздействию температуры </t>
    </r>
    <r>
      <rPr>
        <b/>
        <sz val="15"/>
        <color rgb="FF000000"/>
        <rFont val="Calibri Light"/>
        <family val="2"/>
        <charset val="204"/>
      </rPr>
      <t>от ­20°С до ­40°С.</t>
    </r>
    <r>
      <rPr>
        <sz val="15"/>
        <color rgb="FF000000"/>
        <rFont val="Calibri Light"/>
        <family val="2"/>
        <charset val="204"/>
      </rPr>
      <t xml:space="preserve"> Предназначен </t>
    </r>
    <r>
      <rPr>
        <b/>
        <sz val="15"/>
        <color rgb="FF000000"/>
        <rFont val="Calibri Light"/>
        <family val="2"/>
        <charset val="204"/>
      </rPr>
      <t>для подготовки</t>
    </r>
    <r>
      <rPr>
        <sz val="15"/>
        <color rgb="FF000000"/>
        <rFont val="Calibri Light"/>
        <family val="2"/>
        <charset val="204"/>
      </rPr>
      <t xml:space="preserve"> пористых, шероховатых и пыльных поверхностей перед приклеиванием к ним гидроизоляционных материалов. Применяется для грунтовки бетонных плит, цементно-песчаной стяжки и т.п. перед укладкой наплавляемых самоклеющихся кровельных и гидроизоляционных материалов.</t>
    </r>
  </si>
  <si>
    <t>ЭМАЛЬ 
АКРИЛОВАЯ</t>
  </si>
  <si>
    <r>
      <rPr>
        <b/>
        <sz val="9"/>
        <rFont val="Calibri Light"/>
        <family val="2"/>
        <charset val="204"/>
      </rPr>
      <t>Полуглянцевая акриловая эмаль</t>
    </r>
    <r>
      <rPr>
        <sz val="9"/>
        <rFont val="Calibri Light"/>
        <family val="2"/>
        <charset val="204"/>
      </rPr>
      <t xml:space="preserve"> для ответственных работ на основе сополимера акрил-стирола . Обладает </t>
    </r>
    <r>
      <rPr>
        <b/>
        <sz val="9"/>
        <rFont val="Calibri Light"/>
        <family val="2"/>
        <charset val="204"/>
      </rPr>
      <t xml:space="preserve">высокой укрывистостью и степенью белизны. </t>
    </r>
    <r>
      <rPr>
        <sz val="9"/>
        <rFont val="Calibri Light"/>
        <family val="2"/>
        <charset val="204"/>
      </rPr>
      <t>Предназначена для окраски кирпичных, бетонных, оштукатуренных, деревянных и других поверхностей.</t>
    </r>
  </si>
  <si>
    <r>
      <rPr>
        <b/>
        <sz val="9"/>
        <rFont val="Calibri Light"/>
        <family val="2"/>
        <charset val="204"/>
      </rPr>
      <t>Фасадная белая матовая латексная краска для наружных и внутренних работ,</t>
    </r>
    <r>
      <rPr>
        <sz val="9"/>
        <rFont val="Calibri Light"/>
        <family val="2"/>
        <charset val="204"/>
      </rPr>
      <t xml:space="preserve"> отличная стойкость к воздействию влаги, при которой пленка, образующаяся на поверхности после окраски,</t>
    </r>
    <r>
      <rPr>
        <b/>
        <sz val="9"/>
        <rFont val="Calibri Light"/>
        <family val="2"/>
        <charset val="204"/>
      </rPr>
      <t xml:space="preserve"> сохраняет целостность, не трескается. </t>
    </r>
    <r>
      <rPr>
        <sz val="9"/>
        <rFont val="Calibri Light"/>
        <family val="2"/>
        <charset val="204"/>
      </rPr>
      <t>Паро- и воздухопроницаемость и укрывистость, благодаря которой краска хорошо скрывает первоначальный цвет поверхности, даже при условии нанесения только одного слоя; экономичность применения.</t>
    </r>
  </si>
  <si>
    <r>
      <rPr>
        <b/>
        <sz val="8.5"/>
        <color rgb="FF000000"/>
        <rFont val="Calibri Light"/>
        <family val="2"/>
        <charset val="204"/>
      </rPr>
      <t>Грунт-эмаль антикоррозионная,</t>
    </r>
    <r>
      <rPr>
        <sz val="8.5"/>
        <color rgb="FF000000"/>
        <rFont val="Calibri Light"/>
        <family val="2"/>
        <charset val="204"/>
      </rPr>
      <t xml:space="preserve"> предназначена для </t>
    </r>
    <r>
      <rPr>
        <b/>
        <sz val="8.5"/>
        <color rgb="FF000000"/>
        <rFont val="Calibri Light"/>
        <family val="2"/>
        <charset val="204"/>
      </rPr>
      <t xml:space="preserve">предварительной обработки и защиты от коррозии </t>
    </r>
    <r>
      <rPr>
        <sz val="8.5"/>
        <color rgb="FF000000"/>
        <rFont val="Calibri Light"/>
        <family val="2"/>
        <charset val="204"/>
      </rPr>
      <t xml:space="preserve">металлических, бетонных и железобетонных конструкций внутри и снаружи помещениях с постоянным воздействием влаги. Данный материал можно наносить как на чистые, так и на пораженные коррозией поверхности, что существенно упрощает процесс подготовки и снижает затраты на ремонтные работы. </t>
    </r>
  </si>
  <si>
    <r>
      <rPr>
        <b/>
        <sz val="8.5"/>
        <color rgb="FF000000"/>
        <rFont val="Calibri Light"/>
        <family val="2"/>
        <charset val="204"/>
      </rPr>
      <t>Грунтовка адгезионная с фракционным наполнителем</t>
    </r>
    <r>
      <rPr>
        <sz val="8.5"/>
        <color rgb="FF000000"/>
        <rFont val="Calibri Light"/>
        <family val="2"/>
        <charset val="204"/>
      </rPr>
      <t xml:space="preserve">, создаёт на поверхности водонепроницаемую пленку. В состав входит кварцевый песок, который </t>
    </r>
    <r>
      <rPr>
        <b/>
        <sz val="8.5"/>
        <color rgb="FF000000"/>
        <rFont val="Calibri Light"/>
        <family val="2"/>
        <charset val="204"/>
      </rPr>
      <t>повышает адгезию вяжущего с основой</t>
    </r>
    <r>
      <rPr>
        <sz val="8.5"/>
        <color rgb="FF000000"/>
        <rFont val="Calibri Light"/>
        <family val="2"/>
        <charset val="204"/>
      </rPr>
      <t xml:space="preserve"> и делает стену или пол шершавыми. Предназначен для обработки плотных, слабо впитывающих влагу оснований. Подходит для обработки масляных и алкидных покрытий, не поддающемуся полному удалению. </t>
    </r>
    <r>
      <rPr>
        <b/>
        <sz val="8.5"/>
        <color rgb="FF000000"/>
        <rFont val="Calibri Light"/>
        <family val="2"/>
        <charset val="204"/>
      </rPr>
      <t>Эффективен для фасадных работ и работ внутри помещений  перед нанесением строительно-отделочных материалов.</t>
    </r>
  </si>
  <si>
    <r>
      <rPr>
        <b/>
        <sz val="9"/>
        <rFont val="Calibri Light"/>
        <family val="2"/>
        <charset val="204"/>
      </rPr>
      <t>Грунтовка гидроизоляционная</t>
    </r>
    <r>
      <rPr>
        <sz val="9"/>
        <rFont val="Calibri Light"/>
        <family val="2"/>
        <charset val="204"/>
      </rPr>
      <t xml:space="preserve">, предназначена для предварительной обработки полов и стен в помещениях с постоянным воздействием влаги. Предотвращает возможность их протечки, </t>
    </r>
    <r>
      <rPr>
        <b/>
        <sz val="9"/>
        <rFont val="Calibri Light"/>
        <family val="2"/>
        <charset val="204"/>
      </rPr>
      <t>создает на поверхности основания эластичное водонепроницаемое покрытие,</t>
    </r>
    <r>
      <rPr>
        <sz val="9"/>
        <rFont val="Calibri Light"/>
        <family val="2"/>
        <charset val="204"/>
      </rPr>
      <t xml:space="preserve">обладает высокой адгезией, перекрывает образующиеся в основании трещины </t>
    </r>
    <r>
      <rPr>
        <b/>
        <sz val="9"/>
        <rFont val="Calibri Light"/>
        <family val="2"/>
        <charset val="204"/>
      </rPr>
      <t>глубиной до 2мм;</t>
    </r>
    <r>
      <rPr>
        <sz val="9"/>
        <rFont val="Calibri Light"/>
        <family val="2"/>
        <charset val="204"/>
      </rPr>
      <t xml:space="preserve">
</t>
    </r>
  </si>
  <si>
    <r>
      <t xml:space="preserve">ЭМАЛЬ ПФ-115
ГОСТ ЦВЕТНАЯ 
</t>
    </r>
    <r>
      <rPr>
        <b/>
        <sz val="10"/>
        <color rgb="FF000000"/>
        <rFont val="Calibri"/>
        <family val="2"/>
        <charset val="204"/>
      </rPr>
      <t>(желтая, синяя, оранжевая, зеленая, черная, красная)</t>
    </r>
  </si>
  <si>
    <r>
      <rPr>
        <b/>
        <sz val="12"/>
        <color rgb="FF000000"/>
        <rFont val="Calibri Light"/>
        <family val="2"/>
        <charset val="204"/>
      </rPr>
      <t>Грунт-эмаль по ржавчине 3 в 1</t>
    </r>
    <r>
      <rPr>
        <sz val="12"/>
        <color rgb="FF000000"/>
        <rFont val="Calibri Light"/>
        <family val="2"/>
        <charset val="204"/>
      </rPr>
      <t xml:space="preserve"> является эффективным средством предотвращения и долговременной</t>
    </r>
    <r>
      <rPr>
        <b/>
        <sz val="12"/>
        <color rgb="FF000000"/>
        <rFont val="Calibri Light"/>
        <family val="2"/>
        <charset val="204"/>
      </rPr>
      <t xml:space="preserve"> защиты от коррозии</t>
    </r>
    <r>
      <rPr>
        <sz val="12"/>
        <color rgb="FF000000"/>
        <rFont val="Calibri Light"/>
        <family val="2"/>
        <charset val="204"/>
      </rPr>
      <t xml:space="preserve"> для стальных и оцинкованных металлических конструкций. </t>
    </r>
    <r>
      <rPr>
        <b/>
        <sz val="12"/>
        <color rgb="FF000000"/>
        <rFont val="Calibri Light"/>
        <family val="2"/>
        <charset val="204"/>
      </rPr>
      <t xml:space="preserve"> 3 в 1: преобразователь ржавчины, грунтовка, с хорошей адгещией и прочная эмаль.</t>
    </r>
    <r>
      <rPr>
        <sz val="12"/>
        <color rgb="FF000000"/>
        <rFont val="Calibri Light"/>
        <family val="2"/>
        <charset val="204"/>
      </rPr>
      <t xml:space="preserve">
</t>
    </r>
  </si>
  <si>
    <r>
      <t xml:space="preserve"> в 10 000 цветов по любым палитрам:  </t>
    </r>
    <r>
      <rPr>
        <b/>
        <sz val="11"/>
        <rFont val="Calibri"/>
        <family val="2"/>
        <charset val="204"/>
      </rPr>
      <t xml:space="preserve">NCS, RAL, Tikkurila, Dulux, Carapol и другие. </t>
    </r>
    <r>
      <rPr>
        <sz val="11"/>
        <rFont val="Calibri"/>
        <family val="2"/>
        <charset val="204"/>
      </rPr>
      <t>Стоимость услуги зависит и от типа материала, поэтому цена колеровки рассчитывается индивидуально при заказе. 
*насыщенным цветам присуща ограниченная укрывистость. Поэтому при покраске рекомендуется предварительно наносить кроющее покрытие на белой базе, заколерованной в наиболее приближенный к финишному пастельный оттенок. Возможно потребуется второе кроющее покрытие.</t>
    </r>
  </si>
  <si>
    <r>
      <rPr>
        <b/>
        <sz val="9"/>
        <rFont val="Calibri Light"/>
        <family val="2"/>
        <charset val="204"/>
      </rPr>
      <t>Акриловая краска для защиты стволов деревьев</t>
    </r>
    <r>
      <rPr>
        <sz val="9"/>
        <rFont val="Calibri Light"/>
        <family val="2"/>
        <charset val="204"/>
      </rPr>
      <t xml:space="preserve"> и кустарников, содержит антисептические добавки, предотвращающие обрастание коры деревьев грибком и плесенью . Обладает </t>
    </r>
    <r>
      <rPr>
        <b/>
        <sz val="9"/>
        <rFont val="Calibri Light"/>
        <family val="2"/>
        <charset val="204"/>
      </rPr>
      <t>высокой укрывистостью и степенью белизны.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</si>
</sst>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 &quot;₽&quot;_-;\-* #,##0\ &quot;₽&quot;_-;_-* &quot;-&quot;??\ &quot;₽&quot;_-;_-@_-"/>
    <numFmt numFmtId="166" formatCode="_-* #,##0\ _₽_-;\-* #,##0\ _₽_-;_-* &quot;-&quot;??\ _₽_-;_-@_-"/>
    <numFmt numFmtId="167" formatCode="#,##0.00\ &quot;₽&quot;"/>
    <numFmt numFmtId="168" formatCode="#,##0\ &quot;₽&quot;"/>
    <numFmt numFmtId="169" formatCode="_-* #,##0.0\ &quot;₽&quot;_-;\-* #,##0.0\ &quot;₽&quot;_-;_-* &quot;-&quot;??\ &quot;₽&quot;_-;_-@_-"/>
  </numFmts>
  <fonts count="55">
    <font>
      <sz val="11"/>
      <name val="Calibri"/>
    </font>
    <font>
      <sz val="11"/>
      <color rgb="FF000000"/>
      <name val="Calibri"/>
      <family val="2"/>
      <charset val="204"/>
    </font>
    <font>
      <b/>
      <sz val="18"/>
      <color rgb="FF0066CC"/>
      <name val="Century Gothic"/>
      <family val="2"/>
      <charset val="204"/>
    </font>
    <font>
      <sz val="18"/>
      <color rgb="FF0066CC"/>
      <name val="Century Gothic"/>
      <family val="2"/>
      <charset val="204"/>
    </font>
    <font>
      <b/>
      <sz val="11"/>
      <color rgb="FF000000"/>
      <name val="Calibri"/>
      <family val="2"/>
      <charset val="204"/>
    </font>
    <font>
      <u/>
      <sz val="11"/>
      <color rgb="FF0463C1"/>
      <name val="Calibri"/>
      <family val="2"/>
      <charset val="204"/>
    </font>
    <font>
      <b/>
      <sz val="22"/>
      <color rgb="FF000000"/>
      <name val="Calibri"/>
      <family val="2"/>
      <charset val="204"/>
    </font>
    <font>
      <sz val="9"/>
      <color rgb="FF000000"/>
      <name val="Yandex-sans"/>
      <charset val="204"/>
    </font>
    <font>
      <sz val="9"/>
      <color rgb="FF000000"/>
      <name val="Yandex-sans"/>
    </font>
    <font>
      <b/>
      <sz val="9"/>
      <color rgb="FF000000"/>
      <name val="Yandex-sans"/>
      <charset val="204"/>
    </font>
    <font>
      <b/>
      <sz val="9"/>
      <color rgb="FF000000"/>
      <name val="Verdana"/>
      <family val="2"/>
      <charset val="204"/>
    </font>
    <font>
      <b/>
      <sz val="11"/>
      <color rgb="FF000000"/>
      <name val="Calibri"/>
      <family val="2"/>
      <charset val="204"/>
    </font>
    <font>
      <sz val="11"/>
      <color rgb="FF000000"/>
      <name val="Calibri"/>
      <family val="2"/>
      <charset val="204"/>
    </font>
    <font>
      <sz val="9"/>
      <color rgb="FF000000"/>
      <name val="Verdana"/>
      <family val="2"/>
      <charset val="204"/>
    </font>
    <font>
      <sz val="11"/>
      <color rgb="FF000000"/>
      <name val="Calibri"/>
      <family val="2"/>
      <charset val="204"/>
    </font>
    <font>
      <sz val="9"/>
      <color indexed="81"/>
      <name val="Tahoma"/>
      <family val="2"/>
      <charset val="204"/>
    </font>
    <font>
      <b/>
      <sz val="11"/>
      <color rgb="FF000000"/>
      <name val="Calibri"/>
      <family val="2"/>
      <charset val="204"/>
    </font>
    <font>
      <sz val="11"/>
      <color rgb="FF000000"/>
      <name val="Calibri"/>
      <family val="2"/>
      <charset val="204"/>
    </font>
    <font>
      <sz val="11"/>
      <name val="Calibri"/>
      <family val="2"/>
      <charset val="204"/>
    </font>
    <font>
      <b/>
      <sz val="14"/>
      <color rgb="FF000000"/>
      <name val="Calibri"/>
      <family val="2"/>
      <charset val="204"/>
    </font>
    <font>
      <sz val="14"/>
      <name val="Calibri"/>
      <family val="2"/>
      <charset val="204"/>
    </font>
    <font>
      <b/>
      <sz val="9"/>
      <color rgb="FF000000"/>
      <name val="Calibri"/>
      <family val="2"/>
      <charset val="204"/>
    </font>
    <font>
      <sz val="11"/>
      <color indexed="8"/>
      <name val="Calibri"/>
      <family val="2"/>
      <charset val="1"/>
    </font>
    <font>
      <sz val="11"/>
      <name val="Calibri"/>
      <family val="2"/>
      <charset val="1"/>
    </font>
    <font>
      <b/>
      <sz val="11"/>
      <name val="Calibri"/>
      <family val="2"/>
      <charset val="204"/>
    </font>
    <font>
      <sz val="9"/>
      <name val="Calibri Light"/>
      <family val="2"/>
      <charset val="204"/>
    </font>
    <font>
      <sz val="9"/>
      <color rgb="FF000000"/>
      <name val="Calibri Light"/>
      <family val="2"/>
      <charset val="204"/>
    </font>
    <font>
      <sz val="8"/>
      <name val="Calibri"/>
      <family val="2"/>
      <charset val="204"/>
    </font>
    <font>
      <b/>
      <sz val="9"/>
      <name val="Calibri"/>
      <family val="2"/>
      <charset val="204"/>
    </font>
    <font>
      <b/>
      <sz val="48"/>
      <name val="Calibri"/>
      <family val="2"/>
      <charset val="204"/>
    </font>
    <font>
      <b/>
      <sz val="9"/>
      <name val="Calibri Light"/>
      <family val="2"/>
      <charset val="204"/>
    </font>
    <font>
      <b/>
      <sz val="9"/>
      <color rgb="FF000000"/>
      <name val="Calibri Light"/>
      <family val="2"/>
      <charset val="204"/>
    </font>
    <font>
      <b/>
      <sz val="14"/>
      <name val="Calibri"/>
      <family val="2"/>
      <charset val="204"/>
    </font>
    <font>
      <b/>
      <sz val="22"/>
      <name val="Calibri"/>
      <family val="2"/>
      <charset val="204"/>
    </font>
    <font>
      <b/>
      <sz val="28"/>
      <name val="Calibri"/>
      <family val="2"/>
      <charset val="204"/>
    </font>
    <font>
      <sz val="14"/>
      <color rgb="FF000000"/>
      <name val="Calibri"/>
      <family val="2"/>
      <charset val="204"/>
    </font>
    <font>
      <b/>
      <sz val="9"/>
      <color theme="0"/>
      <name val="Calibri"/>
      <family val="2"/>
      <charset val="204"/>
    </font>
    <font>
      <b/>
      <sz val="14"/>
      <color theme="0"/>
      <name val="Calibri"/>
      <family val="2"/>
      <charset val="204"/>
    </font>
    <font>
      <b/>
      <sz val="16"/>
      <color theme="0"/>
      <name val="Calibri"/>
      <family val="2"/>
      <charset val="204"/>
    </font>
    <font>
      <sz val="11"/>
      <color theme="0"/>
      <name val="Calibri"/>
      <family val="2"/>
      <charset val="204"/>
    </font>
    <font>
      <sz val="15"/>
      <name val="Calibri Light"/>
      <family val="2"/>
      <charset val="204"/>
    </font>
    <font>
      <sz val="14"/>
      <name val="Calibri Light"/>
      <family val="2"/>
      <charset val="204"/>
    </font>
    <font>
      <b/>
      <sz val="14"/>
      <name val="Calibri Light"/>
      <family val="2"/>
      <charset val="204"/>
    </font>
    <font>
      <sz val="12"/>
      <name val="Calibri Light"/>
      <family val="2"/>
      <charset val="204"/>
    </font>
    <font>
      <b/>
      <sz val="12"/>
      <name val="Calibri Light"/>
      <family val="2"/>
      <charset val="204"/>
    </font>
    <font>
      <sz val="12"/>
      <color rgb="FF000000"/>
      <name val="Calibri Light"/>
      <family val="2"/>
      <charset val="204"/>
    </font>
    <font>
      <b/>
      <sz val="12"/>
      <color rgb="FF000000"/>
      <name val="Calibri Light"/>
      <family val="2"/>
      <charset val="204"/>
    </font>
    <font>
      <b/>
      <sz val="10"/>
      <color rgb="FF000000"/>
      <name val="Calibri"/>
      <family val="2"/>
      <charset val="204"/>
    </font>
    <font>
      <sz val="15"/>
      <color rgb="FF000000"/>
      <name val="Calibri Light"/>
      <family val="2"/>
      <charset val="204"/>
    </font>
    <font>
      <b/>
      <sz val="15"/>
      <color rgb="FF000000"/>
      <name val="Calibri Light"/>
      <family val="2"/>
      <charset val="204"/>
    </font>
    <font>
      <sz val="8.5"/>
      <color rgb="FF000000"/>
      <name val="Calibri Light"/>
      <family val="2"/>
      <charset val="204"/>
    </font>
    <font>
      <b/>
      <sz val="8.5"/>
      <color rgb="FF000000"/>
      <name val="Calibri Light"/>
      <family val="2"/>
      <charset val="204"/>
    </font>
    <font>
      <b/>
      <sz val="12"/>
      <color rgb="FF000000"/>
      <name val="Calibri"/>
      <family val="2"/>
      <charset val="204"/>
    </font>
    <font>
      <b/>
      <sz val="12"/>
      <name val="Calibri"/>
      <family val="2"/>
      <charset val="204"/>
    </font>
    <font>
      <b/>
      <sz val="8"/>
      <color rgb="FF000000"/>
      <name val="Calibri"/>
      <family val="2"/>
      <charset val="204"/>
    </font>
  </fonts>
  <fills count="13">
    <fill>
      <patternFill patternType="none"/>
    </fill>
    <fill>
      <patternFill patternType="gray125"/>
    </fill>
    <fill>
      <patternFill patternType="solid">
        <fgColor rgb="FFFFFF00"/>
        <bgColor indexed="64"/>
      </patternFill>
    </fill>
    <fill>
      <patternFill patternType="solid">
        <fgColor rgb="FFACB9CA"/>
        <bgColor indexed="64"/>
      </patternFill>
    </fill>
    <fill>
      <patternFill patternType="solid">
        <fgColor rgb="FFD5DCE4"/>
        <bgColor indexed="64"/>
      </patternFill>
    </fill>
    <fill>
      <patternFill patternType="solid">
        <fgColor rgb="FF83EAED"/>
        <bgColor indexed="64"/>
      </patternFill>
    </fill>
    <fill>
      <patternFill patternType="solid">
        <fgColor rgb="FFFFE598"/>
        <bgColor indexed="64"/>
      </patternFill>
    </fill>
    <fill>
      <patternFill patternType="solid">
        <fgColor theme="0"/>
        <bgColor indexed="49"/>
      </patternFill>
    </fill>
    <fill>
      <patternFill patternType="solid">
        <fgColor theme="0"/>
        <bgColor indexed="64"/>
      </patternFill>
    </fill>
    <fill>
      <patternFill patternType="solid">
        <fgColor rgb="FFFF66CC"/>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3300"/>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s>
  <cellStyleXfs count="5">
    <xf numFmtId="0" fontId="0" fillId="0" borderId="0">
      <alignment vertical="center"/>
    </xf>
    <xf numFmtId="44" fontId="14" fillId="0" borderId="0">
      <protection locked="0"/>
    </xf>
    <xf numFmtId="0" fontId="5" fillId="0" borderId="0">
      <protection locked="0"/>
    </xf>
    <xf numFmtId="164" fontId="14" fillId="0" borderId="0">
      <protection locked="0"/>
    </xf>
    <xf numFmtId="0" fontId="22" fillId="0" borderId="0"/>
  </cellStyleXfs>
  <cellXfs count="596">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xf>
    <xf numFmtId="165" fontId="1" fillId="0" borderId="0" xfId="1" applyNumberFormat="1" applyFont="1" applyAlignment="1" applyProtection="1">
      <alignment horizontal="center" vertical="center"/>
    </xf>
    <xf numFmtId="0" fontId="5" fillId="0" borderId="0" xfId="2" applyAlignment="1" applyProtection="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5" fontId="4" fillId="0" borderId="1" xfId="1" applyNumberFormat="1" applyFont="1" applyBorder="1" applyAlignment="1" applyProtection="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0" fontId="1" fillId="0" borderId="2" xfId="0" applyFont="1" applyBorder="1" applyAlignment="1">
      <alignment horizontal="center" vertical="center"/>
    </xf>
    <xf numFmtId="165" fontId="1" fillId="0" borderId="3" xfId="1" applyNumberFormat="1" applyFont="1" applyBorder="1" applyAlignment="1" applyProtection="1">
      <alignment horizontal="center" vertical="center"/>
    </xf>
    <xf numFmtId="165" fontId="1" fillId="0" borderId="4" xfId="1" applyNumberFormat="1" applyFont="1" applyBorder="1" applyAlignment="1" applyProtection="1">
      <alignment horizontal="center" vertical="center"/>
    </xf>
    <xf numFmtId="0" fontId="1" fillId="0" borderId="5" xfId="0" applyFont="1" applyBorder="1" applyAlignment="1">
      <alignment horizontal="center" vertical="center"/>
    </xf>
    <xf numFmtId="165" fontId="1" fillId="0" borderId="6" xfId="1" applyNumberFormat="1" applyFont="1" applyBorder="1" applyAlignment="1" applyProtection="1">
      <alignment horizontal="center" vertical="center"/>
    </xf>
    <xf numFmtId="165" fontId="1" fillId="0" borderId="7" xfId="1" applyNumberFormat="1" applyFont="1" applyBorder="1" applyAlignment="1" applyProtection="1">
      <alignment horizontal="center" vertical="center"/>
    </xf>
    <xf numFmtId="0" fontId="1" fillId="0" borderId="8" xfId="0" applyFont="1" applyBorder="1" applyAlignment="1">
      <alignment horizontal="center" vertical="center"/>
    </xf>
    <xf numFmtId="165" fontId="1" fillId="0" borderId="9" xfId="1" applyNumberFormat="1" applyFont="1" applyBorder="1" applyAlignment="1" applyProtection="1">
      <alignment horizontal="center" vertical="center"/>
    </xf>
    <xf numFmtId="165" fontId="1" fillId="0" borderId="10" xfId="1" applyNumberFormat="1" applyFont="1" applyBorder="1" applyAlignment="1" applyProtection="1">
      <alignment horizontal="center" vertical="center"/>
    </xf>
    <xf numFmtId="0" fontId="1" fillId="0" borderId="11" xfId="0" applyFont="1" applyBorder="1" applyAlignment="1">
      <alignment horizontal="center" vertical="center"/>
    </xf>
    <xf numFmtId="165" fontId="1" fillId="0" borderId="12" xfId="1" applyNumberFormat="1" applyFont="1" applyBorder="1" applyAlignment="1" applyProtection="1">
      <alignment horizontal="center" vertical="center"/>
    </xf>
    <xf numFmtId="165" fontId="1" fillId="0" borderId="13" xfId="1" applyNumberFormat="1" applyFont="1" applyBorder="1" applyAlignment="1" applyProtection="1">
      <alignment horizontal="center" vertical="center"/>
    </xf>
    <xf numFmtId="0" fontId="4" fillId="0" borderId="0" xfId="0" applyFont="1" applyAlignment="1">
      <alignment horizontal="center" vertical="center"/>
    </xf>
    <xf numFmtId="0" fontId="7" fillId="0" borderId="0" xfId="0" applyFont="1" applyAlignment="1">
      <alignment horizontal="center" wrapText="1"/>
    </xf>
    <xf numFmtId="0" fontId="1" fillId="0" borderId="16" xfId="0" applyFont="1" applyBorder="1" applyAlignment="1">
      <alignment horizontal="center" vertical="center"/>
    </xf>
    <xf numFmtId="165" fontId="1" fillId="0" borderId="17" xfId="1" applyNumberFormat="1" applyFont="1" applyBorder="1" applyAlignment="1" applyProtection="1">
      <alignment horizontal="center" vertical="center"/>
    </xf>
    <xf numFmtId="165" fontId="1" fillId="0" borderId="18" xfId="1" applyNumberFormat="1" applyFont="1" applyBorder="1" applyAlignment="1" applyProtection="1">
      <alignment horizontal="center" vertical="center"/>
    </xf>
    <xf numFmtId="0" fontId="9" fillId="0" borderId="0" xfId="0" applyFont="1" applyAlignment="1">
      <alignment horizontal="center" vertical="center" wrapText="1"/>
    </xf>
    <xf numFmtId="0" fontId="4" fillId="0" borderId="0" xfId="0" applyFont="1" applyAlignment="1">
      <alignment horizontal="center" wrapText="1"/>
    </xf>
    <xf numFmtId="0" fontId="1" fillId="0" borderId="3" xfId="0" applyFont="1" applyBorder="1" applyAlignment="1">
      <alignment horizontal="center" vertical="center"/>
    </xf>
    <xf numFmtId="0" fontId="1" fillId="0" borderId="17"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wrapText="1"/>
    </xf>
    <xf numFmtId="0" fontId="1" fillId="0" borderId="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10" fillId="0" borderId="0" xfId="0" applyFont="1" applyAlignment="1">
      <alignment horizontal="center"/>
    </xf>
    <xf numFmtId="0" fontId="1" fillId="0" borderId="30" xfId="0" applyFont="1" applyBorder="1" applyAlignment="1">
      <alignment horizontal="center" vertical="center"/>
    </xf>
    <xf numFmtId="0" fontId="1" fillId="0" borderId="31" xfId="0" applyFont="1" applyBorder="1" applyAlignment="1">
      <alignment wrapText="1"/>
    </xf>
    <xf numFmtId="0" fontId="1" fillId="0" borderId="31" xfId="0" applyFont="1" applyBorder="1" applyAlignment="1">
      <alignment horizontal="center" vertical="center"/>
    </xf>
    <xf numFmtId="165" fontId="1" fillId="0" borderId="31" xfId="1" applyNumberFormat="1" applyFont="1" applyBorder="1" applyAlignment="1" applyProtection="1">
      <alignment horizontal="center" vertical="center"/>
    </xf>
    <xf numFmtId="165" fontId="1" fillId="0" borderId="32" xfId="1" applyNumberFormat="1" applyFont="1" applyBorder="1" applyAlignment="1" applyProtection="1">
      <alignment horizontal="center" vertical="center"/>
    </xf>
    <xf numFmtId="0" fontId="6" fillId="0" borderId="0" xfId="0" applyFont="1" applyAlignment="1">
      <alignment horizontal="center" vertical="center"/>
    </xf>
    <xf numFmtId="0" fontId="4" fillId="0" borderId="1" xfId="0" applyFont="1" applyBorder="1" applyAlignment="1">
      <alignment horizontal="center" wrapText="1"/>
    </xf>
    <xf numFmtId="0" fontId="11" fillId="0" borderId="0" xfId="0" applyFont="1" applyAlignment="1">
      <alignment horizontal="center" vertical="center" wrapText="1"/>
    </xf>
    <xf numFmtId="0" fontId="12" fillId="0" borderId="2" xfId="0" applyFont="1" applyBorder="1" applyAlignment="1">
      <alignment vertical="center" wrapText="1"/>
    </xf>
    <xf numFmtId="0" fontId="7" fillId="0" borderId="3" xfId="0" applyFont="1" applyBorder="1" applyAlignment="1">
      <alignment vertical="center" wrapText="1"/>
    </xf>
    <xf numFmtId="0" fontId="12" fillId="0" borderId="8" xfId="0" applyFont="1" applyBorder="1" applyAlignment="1">
      <alignment vertical="center" wrapText="1"/>
    </xf>
    <xf numFmtId="0" fontId="7" fillId="0" borderId="9" xfId="0" applyFont="1" applyBorder="1" applyAlignment="1">
      <alignment vertical="center" wrapText="1"/>
    </xf>
    <xf numFmtId="0" fontId="11" fillId="0" borderId="0" xfId="0" applyFont="1" applyAlignment="1">
      <alignment vertical="center" wrapText="1"/>
    </xf>
    <xf numFmtId="0" fontId="13" fillId="0" borderId="2" xfId="0" applyFont="1" applyBorder="1" applyAlignment="1">
      <alignment wrapText="1"/>
    </xf>
    <xf numFmtId="0" fontId="13" fillId="0" borderId="16" xfId="0" applyFont="1" applyBorder="1" applyAlignment="1">
      <alignment wrapText="1"/>
    </xf>
    <xf numFmtId="0" fontId="7" fillId="0" borderId="17" xfId="0" applyFont="1" applyBorder="1" applyAlignment="1">
      <alignment vertical="center" wrapText="1"/>
    </xf>
    <xf numFmtId="0" fontId="13" fillId="0" borderId="8" xfId="0" applyFont="1" applyBorder="1" applyAlignment="1">
      <alignment wrapText="1"/>
    </xf>
    <xf numFmtId="0" fontId="12" fillId="0" borderId="16" xfId="0" applyFont="1" applyBorder="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1" fillId="0" borderId="3" xfId="0" applyFont="1" applyBorder="1" applyAlignment="1">
      <alignment wrapText="1"/>
    </xf>
    <xf numFmtId="165" fontId="4" fillId="0" borderId="0" xfId="1" applyNumberFormat="1" applyFont="1" applyAlignment="1" applyProtection="1">
      <alignment horizontal="center" vertical="center"/>
    </xf>
    <xf numFmtId="0" fontId="1" fillId="2" borderId="0" xfId="0" applyFont="1" applyFill="1" applyAlignment="1">
      <alignment wrapText="1"/>
    </xf>
    <xf numFmtId="0" fontId="5" fillId="2" borderId="0" xfId="2" applyFill="1" applyAlignment="1" applyProtection="1">
      <alignment horizontal="center"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 fillId="2" borderId="0" xfId="0" applyFont="1" applyFill="1" applyAlignment="1">
      <alignment horizontal="center" vertical="center"/>
    </xf>
    <xf numFmtId="166" fontId="1" fillId="0" borderId="0" xfId="0" applyNumberFormat="1" applyFont="1" applyAlignment="1"/>
    <xf numFmtId="0" fontId="1" fillId="2" borderId="3" xfId="0" applyFont="1" applyFill="1" applyBorder="1" applyAlignment="1">
      <alignment horizontal="center" vertical="center"/>
    </xf>
    <xf numFmtId="166" fontId="1" fillId="0" borderId="0" xfId="3" applyNumberFormat="1" applyFont="1" applyProtection="1"/>
    <xf numFmtId="0" fontId="4" fillId="0" borderId="2" xfId="0" applyFont="1" applyBorder="1" applyAlignment="1">
      <alignment horizontal="center" vertical="center"/>
    </xf>
    <xf numFmtId="0" fontId="4" fillId="0" borderId="3" xfId="0" applyFont="1" applyBorder="1" applyAlignment="1">
      <alignment horizontal="center" vertical="center"/>
    </xf>
    <xf numFmtId="164" fontId="4" fillId="0" borderId="3" xfId="3" applyFont="1" applyBorder="1" applyAlignment="1" applyProtection="1">
      <alignment horizontal="center" vertical="center"/>
    </xf>
    <xf numFmtId="165" fontId="4" fillId="0" borderId="3" xfId="0" applyNumberFormat="1" applyFont="1" applyBorder="1" applyAlignment="1">
      <alignment horizontal="center" vertical="center"/>
    </xf>
    <xf numFmtId="167" fontId="4"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2" borderId="6" xfId="0" applyFont="1" applyFill="1" applyBorder="1" applyAlignment="1">
      <alignment horizontal="center" vertical="center"/>
    </xf>
    <xf numFmtId="0" fontId="1" fillId="0" borderId="6" xfId="0" applyFont="1" applyBorder="1" applyAlignment="1">
      <alignment horizontal="center" vertical="center"/>
    </xf>
    <xf numFmtId="2" fontId="1" fillId="0" borderId="0" xfId="0" applyNumberFormat="1" applyFont="1" applyAlignment="1"/>
    <xf numFmtId="0" fontId="4" fillId="0" borderId="8" xfId="0" applyFont="1" applyBorder="1" applyAlignment="1">
      <alignment horizontal="center" vertical="center"/>
    </xf>
    <xf numFmtId="0" fontId="4" fillId="0" borderId="9" xfId="0" applyFont="1" applyBorder="1" applyAlignment="1">
      <alignment horizontal="center" vertical="center"/>
    </xf>
    <xf numFmtId="164" fontId="4" fillId="0" borderId="9" xfId="3" applyFont="1" applyBorder="1" applyAlignment="1" applyProtection="1">
      <alignment horizontal="center" vertical="center"/>
    </xf>
    <xf numFmtId="165" fontId="4" fillId="0" borderId="9" xfId="0" applyNumberFormat="1" applyFont="1" applyBorder="1" applyAlignment="1">
      <alignment horizontal="center" vertical="center"/>
    </xf>
    <xf numFmtId="167" fontId="4" fillId="0" borderId="10" xfId="0" applyNumberFormat="1" applyFont="1" applyBorder="1" applyAlignment="1">
      <alignment horizontal="center" vertical="center"/>
    </xf>
    <xf numFmtId="0" fontId="1" fillId="0" borderId="10" xfId="0" applyFont="1" applyBorder="1" applyAlignment="1">
      <alignment horizontal="center" vertical="center"/>
    </xf>
    <xf numFmtId="164" fontId="1" fillId="0" borderId="0" xfId="3" applyFont="1" applyProtection="1"/>
    <xf numFmtId="0" fontId="1" fillId="2" borderId="9" xfId="0" applyFont="1" applyFill="1" applyBorder="1" applyAlignment="1">
      <alignment horizontal="center" vertical="center"/>
    </xf>
    <xf numFmtId="164" fontId="1" fillId="0" borderId="0" xfId="3" applyFont="1" applyAlignment="1" applyProtection="1">
      <alignment horizontal="center"/>
    </xf>
    <xf numFmtId="0" fontId="9" fillId="0" borderId="0" xfId="0" applyFont="1" applyAlignment="1">
      <alignment horizontal="center" wrapText="1"/>
    </xf>
    <xf numFmtId="0" fontId="1" fillId="2" borderId="17" xfId="0" applyFont="1" applyFill="1" applyBorder="1" applyAlignment="1">
      <alignment horizontal="center" vertical="center"/>
    </xf>
    <xf numFmtId="0" fontId="1" fillId="0" borderId="0" xfId="0" applyFont="1" applyAlignment="1"/>
    <xf numFmtId="0" fontId="4" fillId="2" borderId="0" xfId="0" applyFont="1" applyFill="1" applyAlignment="1">
      <alignment horizontal="center" wrapText="1"/>
    </xf>
    <xf numFmtId="0" fontId="7" fillId="2" borderId="3" xfId="0" applyFont="1" applyFill="1" applyBorder="1" applyAlignment="1">
      <alignment horizontal="center" vertical="center" wrapText="1"/>
    </xf>
    <xf numFmtId="0" fontId="4" fillId="0" borderId="17" xfId="0" applyFont="1" applyBorder="1" applyAlignment="1">
      <alignment horizontal="center" vertical="center"/>
    </xf>
    <xf numFmtId="0" fontId="7" fillId="2" borderId="1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8" fillId="0" borderId="0" xfId="0" applyFont="1">
      <alignment vertical="center"/>
    </xf>
    <xf numFmtId="0" fontId="17" fillId="0" borderId="0" xfId="0" applyFont="1" applyAlignment="1">
      <alignment horizontal="center" vertical="center"/>
    </xf>
    <xf numFmtId="0" fontId="20" fillId="0" borderId="0" xfId="0" applyFont="1">
      <alignment vertical="center"/>
    </xf>
    <xf numFmtId="168" fontId="17" fillId="0" borderId="0" xfId="1" applyNumberFormat="1" applyFont="1" applyAlignment="1" applyProtection="1">
      <alignment horizontal="center" vertical="center"/>
    </xf>
    <xf numFmtId="0" fontId="18" fillId="0" borderId="0" xfId="0" applyFont="1" applyAlignment="1">
      <alignment horizontal="center" vertical="center"/>
    </xf>
    <xf numFmtId="0" fontId="17" fillId="0" borderId="0" xfId="0" applyFont="1" applyAlignment="1">
      <alignment vertical="center" wrapText="1"/>
    </xf>
    <xf numFmtId="0" fontId="4" fillId="0" borderId="19" xfId="0" applyFont="1" applyBorder="1" applyAlignment="1">
      <alignment horizontal="center" vertical="center" wrapText="1"/>
    </xf>
    <xf numFmtId="0" fontId="4" fillId="0" borderId="38" xfId="0" applyFont="1" applyBorder="1" applyAlignment="1">
      <alignment horizontal="center" vertical="center" wrapText="1"/>
    </xf>
    <xf numFmtId="168" fontId="14" fillId="0" borderId="9" xfId="1" applyNumberFormat="1" applyBorder="1" applyAlignment="1">
      <alignment horizontal="center" vertical="center"/>
      <protection locked="0"/>
    </xf>
    <xf numFmtId="168" fontId="14" fillId="0" borderId="3" xfId="1" applyNumberFormat="1" applyBorder="1" applyAlignment="1">
      <alignment horizontal="center" vertical="center"/>
      <protection locked="0"/>
    </xf>
    <xf numFmtId="0" fontId="24" fillId="8" borderId="37" xfId="0" applyFont="1" applyFill="1" applyBorder="1" applyAlignment="1">
      <alignment horizontal="center" vertical="center"/>
    </xf>
    <xf numFmtId="0" fontId="24" fillId="8" borderId="46" xfId="0" applyFont="1" applyFill="1" applyBorder="1" applyAlignment="1">
      <alignment horizontal="center" vertical="center"/>
    </xf>
    <xf numFmtId="0" fontId="24" fillId="8" borderId="19" xfId="0" applyFont="1" applyFill="1" applyBorder="1" applyAlignment="1">
      <alignment horizontal="center" vertical="center"/>
    </xf>
    <xf numFmtId="168" fontId="14" fillId="0" borderId="17" xfId="1" applyNumberFormat="1" applyBorder="1" applyAlignment="1">
      <alignment horizontal="center" vertical="center"/>
      <protection locked="0"/>
    </xf>
    <xf numFmtId="0" fontId="18" fillId="0" borderId="0" xfId="0" applyFont="1" applyFill="1">
      <alignment vertical="center"/>
    </xf>
    <xf numFmtId="0" fontId="18" fillId="0" borderId="0" xfId="0" applyFont="1" applyBorder="1" applyAlignment="1">
      <alignment horizontal="center" vertical="center"/>
    </xf>
    <xf numFmtId="0" fontId="21" fillId="8" borderId="51" xfId="0" applyFont="1" applyFill="1" applyBorder="1" applyAlignment="1">
      <alignment vertical="center" wrapText="1"/>
    </xf>
    <xf numFmtId="0" fontId="21" fillId="8" borderId="0" xfId="0" applyFont="1" applyFill="1" applyBorder="1" applyAlignment="1">
      <alignment vertical="center" wrapText="1"/>
    </xf>
    <xf numFmtId="0" fontId="21" fillId="8" borderId="0" xfId="0" applyFont="1" applyFill="1" applyBorder="1" applyAlignment="1">
      <alignment horizontal="center" vertical="center" wrapText="1"/>
    </xf>
    <xf numFmtId="168" fontId="21" fillId="8" borderId="0" xfId="0" applyNumberFormat="1" applyFont="1" applyFill="1" applyBorder="1" applyAlignment="1">
      <alignment horizontal="center" vertical="center" wrapText="1"/>
    </xf>
    <xf numFmtId="0" fontId="21" fillId="9" borderId="0" xfId="0" applyFont="1" applyFill="1" applyBorder="1" applyAlignment="1">
      <alignment horizontal="center" vertical="center" wrapText="1"/>
    </xf>
    <xf numFmtId="0" fontId="21" fillId="9" borderId="0" xfId="0" applyNumberFormat="1" applyFont="1" applyFill="1" applyBorder="1" applyAlignment="1">
      <alignment horizontal="center" vertical="center" wrapText="1"/>
    </xf>
    <xf numFmtId="0" fontId="21" fillId="9" borderId="0" xfId="0" applyNumberFormat="1" applyFont="1" applyFill="1" applyBorder="1" applyAlignment="1">
      <alignment horizontal="center" vertical="center"/>
    </xf>
    <xf numFmtId="0" fontId="21" fillId="9" borderId="0" xfId="1" applyNumberFormat="1" applyFont="1" applyFill="1" applyBorder="1" applyAlignment="1" applyProtection="1">
      <alignment horizontal="center" vertical="center"/>
    </xf>
    <xf numFmtId="0" fontId="17" fillId="0" borderId="2" xfId="0" applyFont="1" applyBorder="1" applyAlignment="1">
      <alignment horizontal="center" vertical="center"/>
    </xf>
    <xf numFmtId="0" fontId="17" fillId="0" borderId="16" xfId="0" applyFont="1" applyBorder="1" applyAlignment="1">
      <alignment horizontal="center" vertical="center"/>
    </xf>
    <xf numFmtId="0" fontId="17" fillId="0" borderId="8" xfId="0" applyFont="1" applyBorder="1" applyAlignment="1">
      <alignment horizontal="center" vertical="center"/>
    </xf>
    <xf numFmtId="0" fontId="23" fillId="7" borderId="2" xfId="4" applyFont="1" applyFill="1" applyBorder="1" applyAlignment="1">
      <alignment horizontal="center" vertical="center"/>
    </xf>
    <xf numFmtId="0" fontId="23" fillId="7" borderId="16" xfId="4" applyFont="1" applyFill="1" applyBorder="1" applyAlignment="1">
      <alignment horizontal="center" vertical="center"/>
    </xf>
    <xf numFmtId="0" fontId="23" fillId="7" borderId="8" xfId="4" applyFont="1" applyFill="1" applyBorder="1" applyAlignment="1">
      <alignment horizontal="center" vertical="center"/>
    </xf>
    <xf numFmtId="0" fontId="24" fillId="0" borderId="37" xfId="0" applyFont="1" applyFill="1" applyBorder="1" applyAlignment="1">
      <alignment horizontal="center" vertical="center"/>
    </xf>
    <xf numFmtId="0" fontId="24" fillId="0" borderId="46" xfId="0" applyFont="1" applyFill="1" applyBorder="1" applyAlignment="1">
      <alignment horizontal="center" vertical="center"/>
    </xf>
    <xf numFmtId="0" fontId="24" fillId="0" borderId="19" xfId="0" applyFont="1" applyFill="1" applyBorder="1" applyAlignment="1">
      <alignment horizontal="center" vertical="center"/>
    </xf>
    <xf numFmtId="0" fontId="18" fillId="0" borderId="0" xfId="0" applyFont="1" applyBorder="1" applyAlignment="1">
      <alignment vertical="center"/>
    </xf>
    <xf numFmtId="0" fontId="20" fillId="9" borderId="0" xfId="0" applyFont="1" applyFill="1">
      <alignment vertical="center"/>
    </xf>
    <xf numFmtId="0" fontId="18" fillId="9" borderId="0" xfId="0" applyFont="1" applyFill="1" applyBorder="1" applyAlignment="1">
      <alignment horizontal="center" vertical="center"/>
    </xf>
    <xf numFmtId="0" fontId="18" fillId="9" borderId="0" xfId="0" applyFont="1" applyFill="1">
      <alignment vertical="center"/>
    </xf>
    <xf numFmtId="0" fontId="20" fillId="0" borderId="0" xfId="0" applyFont="1" applyFill="1" applyAlignment="1">
      <alignment vertical="center"/>
    </xf>
    <xf numFmtId="0" fontId="28" fillId="9" borderId="33" xfId="0" applyFont="1" applyFill="1" applyBorder="1" applyAlignment="1">
      <alignment horizontal="center" vertical="center"/>
    </xf>
    <xf numFmtId="0" fontId="28" fillId="9" borderId="1" xfId="0" applyFont="1" applyFill="1" applyBorder="1" applyAlignment="1">
      <alignment horizontal="center" vertical="center"/>
    </xf>
    <xf numFmtId="0" fontId="24" fillId="0" borderId="33" xfId="0" applyFont="1" applyBorder="1" applyAlignment="1">
      <alignment horizontal="center" vertical="center" wrapText="1"/>
    </xf>
    <xf numFmtId="0" fontId="18" fillId="0" borderId="1" xfId="0"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8" fillId="0" borderId="1" xfId="0" applyFont="1" applyBorder="1">
      <alignment vertical="center"/>
    </xf>
    <xf numFmtId="0" fontId="18" fillId="9" borderId="0" xfId="0" applyFont="1" applyFill="1" applyAlignment="1">
      <alignment horizontal="center" vertical="center"/>
    </xf>
    <xf numFmtId="0" fontId="18" fillId="0" borderId="0" xfId="0" applyFont="1" applyBorder="1" applyAlignment="1">
      <alignment horizontal="center" vertical="center"/>
    </xf>
    <xf numFmtId="0" fontId="18" fillId="0" borderId="0" xfId="0" applyFont="1" applyAlignment="1">
      <alignment horizontal="center" vertical="center"/>
    </xf>
    <xf numFmtId="0" fontId="18" fillId="0" borderId="0" xfId="0" applyFont="1" applyFill="1" applyBorder="1" applyAlignment="1">
      <alignment horizontal="center" vertical="center"/>
    </xf>
    <xf numFmtId="0" fontId="24" fillId="0" borderId="0" xfId="0" applyFont="1" applyFill="1" applyBorder="1" applyAlignment="1">
      <alignment vertical="center"/>
    </xf>
    <xf numFmtId="0" fontId="29" fillId="0" borderId="0" xfId="0" applyFont="1" applyFill="1" applyBorder="1" applyAlignment="1">
      <alignment vertical="center"/>
    </xf>
    <xf numFmtId="0" fontId="21" fillId="0" borderId="0" xfId="0" applyNumberFormat="1" applyFont="1" applyFill="1" applyBorder="1" applyAlignment="1">
      <alignment horizontal="center" vertical="center"/>
    </xf>
    <xf numFmtId="0" fontId="18" fillId="0" borderId="0" xfId="0" applyFont="1" applyFill="1" applyAlignment="1">
      <alignment vertical="center"/>
    </xf>
    <xf numFmtId="0" fontId="19" fillId="0" borderId="0" xfId="0" applyFont="1" applyFill="1" applyBorder="1" applyAlignment="1">
      <alignment vertical="center" wrapText="1"/>
    </xf>
    <xf numFmtId="169" fontId="14" fillId="0" borderId="0" xfId="1" applyNumberFormat="1" applyBorder="1" applyAlignment="1">
      <alignment horizontal="center" vertical="center"/>
      <protection locked="0"/>
    </xf>
    <xf numFmtId="168" fontId="14" fillId="0" borderId="0" xfId="1" applyNumberFormat="1" applyBorder="1" applyAlignment="1">
      <alignment horizontal="center" vertical="center"/>
      <protection locked="0"/>
    </xf>
    <xf numFmtId="0" fontId="23" fillId="7" borderId="0" xfId="4" applyFont="1" applyFill="1" applyBorder="1" applyAlignment="1">
      <alignment horizontal="center" vertical="center"/>
    </xf>
    <xf numFmtId="0" fontId="18" fillId="0" borderId="0" xfId="0" applyFont="1" applyAlignment="1">
      <alignment horizontal="center" vertical="center"/>
    </xf>
    <xf numFmtId="0" fontId="24" fillId="0" borderId="0" xfId="0" applyFont="1" applyFill="1" applyBorder="1" applyAlignment="1">
      <alignment horizontal="center" vertical="center"/>
    </xf>
    <xf numFmtId="0" fontId="17" fillId="0" borderId="5" xfId="0" applyFont="1" applyBorder="1" applyAlignment="1">
      <alignment horizontal="center" vertical="center"/>
    </xf>
    <xf numFmtId="167" fontId="18" fillId="0" borderId="0" xfId="0" applyNumberFormat="1" applyFont="1" applyFill="1">
      <alignment vertical="center"/>
    </xf>
    <xf numFmtId="0" fontId="29" fillId="0" borderId="0" xfId="0" applyFont="1" applyBorder="1" applyAlignment="1">
      <alignment vertical="center"/>
    </xf>
    <xf numFmtId="0" fontId="19" fillId="9" borderId="0" xfId="0" applyFont="1" applyFill="1" applyBorder="1" applyAlignment="1">
      <alignment vertical="center" wrapText="1"/>
    </xf>
    <xf numFmtId="169" fontId="14" fillId="0" borderId="4" xfId="1" applyNumberFormat="1" applyBorder="1" applyAlignment="1">
      <alignment horizontal="center" vertical="center"/>
      <protection locked="0"/>
    </xf>
    <xf numFmtId="169" fontId="14" fillId="0" borderId="18" xfId="1" applyNumberFormat="1" applyBorder="1" applyAlignment="1">
      <alignment horizontal="center" vertical="center"/>
      <protection locked="0"/>
    </xf>
    <xf numFmtId="169" fontId="14" fillId="0" borderId="10" xfId="1" applyNumberFormat="1" applyBorder="1" applyAlignment="1">
      <alignment horizontal="center" vertical="center"/>
      <protection locked="0"/>
    </xf>
    <xf numFmtId="9" fontId="21" fillId="9" borderId="0" xfId="0" applyNumberFormat="1" applyFont="1" applyFill="1" applyBorder="1" applyAlignment="1">
      <alignment horizontal="center" vertical="center"/>
    </xf>
    <xf numFmtId="9" fontId="21" fillId="9" borderId="0" xfId="1" applyNumberFormat="1" applyFont="1" applyFill="1" applyBorder="1" applyAlignment="1" applyProtection="1">
      <alignment horizontal="center" vertical="center"/>
    </xf>
    <xf numFmtId="0" fontId="35" fillId="9" borderId="0" xfId="0" applyFont="1" applyFill="1" applyBorder="1" applyAlignment="1">
      <alignment vertical="center" wrapText="1"/>
    </xf>
    <xf numFmtId="0" fontId="18" fillId="9" borderId="0" xfId="0" applyFont="1" applyFill="1" applyBorder="1">
      <alignment vertical="center"/>
    </xf>
    <xf numFmtId="167" fontId="18" fillId="0" borderId="17" xfId="0" applyNumberFormat="1" applyFont="1" applyFill="1" applyBorder="1">
      <alignment vertical="center"/>
    </xf>
    <xf numFmtId="168" fontId="18" fillId="0" borderId="17" xfId="0" applyNumberFormat="1" applyFont="1" applyBorder="1">
      <alignment vertical="center"/>
    </xf>
    <xf numFmtId="0" fontId="18" fillId="0" borderId="2" xfId="0" applyFont="1" applyBorder="1" applyAlignment="1">
      <alignment horizontal="center" vertical="center"/>
    </xf>
    <xf numFmtId="167" fontId="18" fillId="0" borderId="3" xfId="0" applyNumberFormat="1" applyFont="1" applyFill="1" applyBorder="1">
      <alignment vertical="center"/>
    </xf>
    <xf numFmtId="168" fontId="18" fillId="0" borderId="3" xfId="0" applyNumberFormat="1" applyFont="1" applyBorder="1">
      <alignment vertical="center"/>
    </xf>
    <xf numFmtId="168" fontId="18" fillId="0" borderId="4" xfId="0" applyNumberFormat="1" applyFont="1" applyBorder="1">
      <alignment vertical="center"/>
    </xf>
    <xf numFmtId="0" fontId="18" fillId="0" borderId="16" xfId="0" applyFont="1" applyBorder="1" applyAlignment="1">
      <alignment horizontal="center" vertical="center"/>
    </xf>
    <xf numFmtId="168" fontId="18" fillId="0" borderId="18" xfId="0" applyNumberFormat="1" applyFont="1" applyBorder="1">
      <alignment vertical="center"/>
    </xf>
    <xf numFmtId="0" fontId="18" fillId="0" borderId="8" xfId="0" applyFont="1" applyBorder="1" applyAlignment="1">
      <alignment horizontal="center" vertical="center"/>
    </xf>
    <xf numFmtId="167" fontId="18" fillId="0" borderId="9" xfId="0" applyNumberFormat="1" applyFont="1" applyFill="1" applyBorder="1">
      <alignment vertical="center"/>
    </xf>
    <xf numFmtId="168" fontId="18" fillId="0" borderId="9" xfId="0" applyNumberFormat="1" applyFont="1" applyBorder="1">
      <alignment vertical="center"/>
    </xf>
    <xf numFmtId="168" fontId="18" fillId="0" borderId="10" xfId="0" applyNumberFormat="1" applyFont="1" applyBorder="1">
      <alignment vertical="center"/>
    </xf>
    <xf numFmtId="167" fontId="18" fillId="0" borderId="17" xfId="0" applyNumberFormat="1" applyFont="1" applyFill="1" applyBorder="1" applyAlignment="1">
      <alignment horizontal="center" vertical="center"/>
    </xf>
    <xf numFmtId="168" fontId="18" fillId="0" borderId="17" xfId="0" applyNumberFormat="1" applyFont="1" applyBorder="1" applyAlignment="1">
      <alignment horizontal="center" vertical="center"/>
    </xf>
    <xf numFmtId="167" fontId="18" fillId="0" borderId="3" xfId="0" applyNumberFormat="1" applyFont="1" applyFill="1" applyBorder="1" applyAlignment="1">
      <alignment horizontal="center" vertical="center"/>
    </xf>
    <xf numFmtId="168" fontId="18" fillId="0" borderId="3" xfId="0" applyNumberFormat="1" applyFont="1" applyBorder="1" applyAlignment="1">
      <alignment horizontal="center" vertical="center"/>
    </xf>
    <xf numFmtId="168" fontId="18" fillId="0" borderId="4" xfId="0" applyNumberFormat="1" applyFont="1" applyBorder="1" applyAlignment="1">
      <alignment horizontal="center" vertical="center"/>
    </xf>
    <xf numFmtId="168" fontId="18" fillId="0" borderId="18" xfId="0" applyNumberFormat="1" applyFont="1" applyBorder="1" applyAlignment="1">
      <alignment horizontal="center" vertical="center"/>
    </xf>
    <xf numFmtId="168" fontId="18" fillId="0" borderId="16" xfId="0" applyNumberFormat="1" applyFont="1" applyBorder="1" applyAlignment="1">
      <alignment horizontal="center" vertical="center"/>
    </xf>
    <xf numFmtId="167" fontId="18" fillId="0" borderId="9" xfId="0" applyNumberFormat="1" applyFont="1" applyFill="1" applyBorder="1" applyAlignment="1">
      <alignment horizontal="center" vertical="center"/>
    </xf>
    <xf numFmtId="168" fontId="18" fillId="0" borderId="9" xfId="0" applyNumberFormat="1" applyFont="1" applyBorder="1" applyAlignment="1">
      <alignment horizontal="center" vertical="center"/>
    </xf>
    <xf numFmtId="168" fontId="18" fillId="0" borderId="10" xfId="0" applyNumberFormat="1" applyFont="1" applyBorder="1" applyAlignment="1">
      <alignment horizontal="center" vertical="center"/>
    </xf>
    <xf numFmtId="167" fontId="18" fillId="0" borderId="17" xfId="0" applyNumberFormat="1" applyFont="1" applyFill="1" applyBorder="1" applyAlignment="1">
      <alignment vertical="center"/>
    </xf>
    <xf numFmtId="167" fontId="18" fillId="0" borderId="3" xfId="0" applyNumberFormat="1" applyFont="1" applyFill="1" applyBorder="1" applyAlignment="1">
      <alignment vertical="center"/>
    </xf>
    <xf numFmtId="167" fontId="18" fillId="0" borderId="9" xfId="0" applyNumberFormat="1" applyFont="1" applyFill="1" applyBorder="1" applyAlignment="1">
      <alignment vertical="center"/>
    </xf>
    <xf numFmtId="0" fontId="36" fillId="12" borderId="0" xfId="0" applyFont="1" applyFill="1" applyBorder="1" applyAlignment="1">
      <alignment horizontal="center" vertical="center" wrapText="1"/>
    </xf>
    <xf numFmtId="0" fontId="36" fillId="12" borderId="0" xfId="0" applyNumberFormat="1" applyFont="1" applyFill="1" applyBorder="1" applyAlignment="1">
      <alignment horizontal="center" vertical="center" wrapText="1"/>
    </xf>
    <xf numFmtId="0" fontId="36" fillId="12" borderId="0" xfId="0" applyNumberFormat="1" applyFont="1" applyFill="1" applyBorder="1" applyAlignment="1">
      <alignment horizontal="center" vertical="center"/>
    </xf>
    <xf numFmtId="0" fontId="36" fillId="12" borderId="0" xfId="1" applyNumberFormat="1" applyFont="1" applyFill="1" applyBorder="1" applyAlignment="1" applyProtection="1">
      <alignment horizontal="center" vertical="center"/>
    </xf>
    <xf numFmtId="0" fontId="36" fillId="0" borderId="0" xfId="0" applyFont="1" applyFill="1" applyBorder="1" applyAlignment="1">
      <alignment horizontal="center" vertical="center"/>
    </xf>
    <xf numFmtId="0" fontId="39" fillId="0" borderId="0" xfId="0" applyFont="1" applyFill="1" applyBorder="1">
      <alignment vertical="center"/>
    </xf>
    <xf numFmtId="0" fontId="1" fillId="0" borderId="2" xfId="0" applyFont="1" applyBorder="1" applyAlignment="1">
      <alignment horizontal="center" vertical="center"/>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7" fillId="0" borderId="2" xfId="0" applyFont="1" applyBorder="1" applyAlignment="1">
      <alignment horizontal="center" vertical="center"/>
    </xf>
    <xf numFmtId="169" fontId="14" fillId="0" borderId="4" xfId="1" applyNumberFormat="1" applyBorder="1" applyAlignment="1">
      <alignment horizontal="center" vertical="center"/>
      <protection locked="0"/>
    </xf>
    <xf numFmtId="0" fontId="17" fillId="0" borderId="16" xfId="0" applyFont="1" applyBorder="1" applyAlignment="1">
      <alignment horizontal="center" vertical="center"/>
    </xf>
    <xf numFmtId="168" fontId="14" fillId="0" borderId="17" xfId="1" applyNumberFormat="1" applyBorder="1" applyAlignment="1">
      <alignment horizontal="center" vertical="center"/>
      <protection locked="0"/>
    </xf>
    <xf numFmtId="169" fontId="14" fillId="0" borderId="18" xfId="1" applyNumberFormat="1" applyBorder="1" applyAlignment="1">
      <alignment horizontal="center" vertical="center"/>
      <protection locked="0"/>
    </xf>
    <xf numFmtId="0" fontId="17" fillId="0" borderId="16" xfId="0" applyNumberFormat="1" applyFont="1" applyBorder="1" applyAlignment="1">
      <alignment horizontal="center" vertical="center"/>
    </xf>
    <xf numFmtId="9" fontId="21" fillId="0" borderId="0" xfId="0" applyNumberFormat="1" applyFont="1" applyFill="1" applyBorder="1" applyAlignment="1">
      <alignment horizontal="center" vertical="center"/>
    </xf>
    <xf numFmtId="9" fontId="21" fillId="0" borderId="0" xfId="1" applyNumberFormat="1" applyFont="1" applyFill="1" applyBorder="1" applyAlignment="1" applyProtection="1">
      <alignment horizontal="center" vertical="center"/>
    </xf>
    <xf numFmtId="0" fontId="35" fillId="0" borderId="0" xfId="0" applyFont="1" applyFill="1" applyBorder="1" applyAlignment="1">
      <alignment vertical="center" wrapText="1"/>
    </xf>
    <xf numFmtId="0" fontId="18" fillId="0" borderId="0" xfId="0" applyFont="1" applyFill="1" applyBorder="1">
      <alignment vertical="center"/>
    </xf>
    <xf numFmtId="0" fontId="17" fillId="0" borderId="0" xfId="0" applyFont="1" applyFill="1" applyBorder="1" applyAlignment="1">
      <alignment horizontal="center" vertical="center"/>
    </xf>
    <xf numFmtId="167" fontId="18" fillId="0" borderId="0" xfId="0" applyNumberFormat="1" applyFont="1" applyFill="1" applyBorder="1" applyAlignment="1">
      <alignment vertical="center"/>
    </xf>
    <xf numFmtId="167" fontId="18" fillId="0" borderId="0" xfId="0" applyNumberFormat="1" applyFont="1" applyFill="1" applyBorder="1">
      <alignment vertical="center"/>
    </xf>
    <xf numFmtId="168" fontId="18" fillId="0" borderId="0" xfId="0" applyNumberFormat="1" applyFont="1" applyFill="1" applyBorder="1">
      <alignment vertical="center"/>
    </xf>
    <xf numFmtId="167" fontId="18" fillId="0" borderId="0" xfId="0" applyNumberFormat="1" applyFont="1" applyFill="1" applyBorder="1" applyAlignment="1">
      <alignment horizontal="center" vertical="center"/>
    </xf>
    <xf numFmtId="168" fontId="18" fillId="0" borderId="0" xfId="0" applyNumberFormat="1" applyFont="1" applyFill="1" applyBorder="1" applyAlignment="1">
      <alignment horizontal="center" vertical="center"/>
    </xf>
    <xf numFmtId="0" fontId="20" fillId="0" borderId="0" xfId="0" applyFont="1" applyFill="1" applyBorder="1">
      <alignment vertical="center"/>
    </xf>
    <xf numFmtId="0" fontId="4" fillId="0" borderId="0" xfId="0" applyFont="1" applyFill="1" applyBorder="1" applyAlignment="1">
      <alignment vertical="center"/>
    </xf>
    <xf numFmtId="0" fontId="25" fillId="0" borderId="0" xfId="0" applyFont="1" applyBorder="1" applyAlignment="1">
      <alignment vertical="center" wrapText="1"/>
    </xf>
    <xf numFmtId="167" fontId="1" fillId="0" borderId="17" xfId="0" applyNumberFormat="1" applyFont="1" applyFill="1" applyBorder="1" applyAlignment="1">
      <alignment vertical="center" wrapText="1"/>
    </xf>
    <xf numFmtId="167" fontId="1" fillId="0" borderId="18" xfId="0" applyNumberFormat="1" applyFont="1" applyFill="1" applyBorder="1" applyAlignment="1">
      <alignment vertical="center" wrapText="1"/>
    </xf>
    <xf numFmtId="0" fontId="24" fillId="8" borderId="0" xfId="0" applyFont="1" applyFill="1" applyBorder="1" applyAlignment="1">
      <alignment vertical="center"/>
    </xf>
    <xf numFmtId="0" fontId="16" fillId="0" borderId="0" xfId="0" applyFont="1" applyBorder="1" applyAlignment="1">
      <alignment vertical="center" wrapText="1"/>
    </xf>
    <xf numFmtId="0" fontId="23" fillId="7" borderId="16" xfId="4" applyFont="1" applyFill="1" applyBorder="1" applyAlignment="1">
      <alignment horizontal="center" vertical="center"/>
    </xf>
    <xf numFmtId="0" fontId="36" fillId="0" borderId="0" xfId="0" applyFont="1" applyFill="1" applyBorder="1" applyAlignment="1">
      <alignment vertical="center"/>
    </xf>
    <xf numFmtId="0" fontId="37" fillId="0" borderId="0" xfId="0" applyFont="1" applyFill="1" applyBorder="1" applyAlignment="1">
      <alignment vertical="center"/>
    </xf>
    <xf numFmtId="0" fontId="32" fillId="0" borderId="0" xfId="0" applyFont="1" applyFill="1" applyBorder="1" applyAlignment="1">
      <alignment vertical="center"/>
    </xf>
    <xf numFmtId="0" fontId="28" fillId="0" borderId="0" xfId="0" applyNumberFormat="1" applyFont="1" applyFill="1" applyBorder="1" applyAlignment="1">
      <alignment vertical="center"/>
    </xf>
    <xf numFmtId="0" fontId="17" fillId="0" borderId="2" xfId="0" applyFont="1" applyBorder="1" applyAlignment="1">
      <alignment horizontal="center" vertical="center" shrinkToFit="1"/>
    </xf>
    <xf numFmtId="167" fontId="14" fillId="0" borderId="3" xfId="1" applyNumberFormat="1" applyBorder="1" applyAlignment="1">
      <alignment horizontal="center" vertical="center" shrinkToFit="1"/>
      <protection locked="0"/>
    </xf>
    <xf numFmtId="169" fontId="14" fillId="0" borderId="4" xfId="1" applyNumberFormat="1" applyBorder="1" applyAlignment="1">
      <alignment horizontal="center" vertical="center" shrinkToFit="1"/>
      <protection locked="0"/>
    </xf>
    <xf numFmtId="0" fontId="17" fillId="0" borderId="16" xfId="0" applyFont="1" applyBorder="1" applyAlignment="1">
      <alignment horizontal="center" vertical="center" shrinkToFit="1"/>
    </xf>
    <xf numFmtId="168" fontId="14" fillId="0" borderId="17" xfId="1" applyNumberFormat="1" applyBorder="1" applyAlignment="1">
      <alignment horizontal="center" vertical="center" shrinkToFit="1"/>
      <protection locked="0"/>
    </xf>
    <xf numFmtId="169" fontId="14" fillId="0" borderId="18" xfId="1" applyNumberFormat="1" applyBorder="1" applyAlignment="1">
      <alignment horizontal="center" vertical="center" shrinkToFit="1"/>
      <protection locked="0"/>
    </xf>
    <xf numFmtId="0" fontId="17" fillId="0" borderId="8" xfId="0" applyFont="1" applyBorder="1" applyAlignment="1">
      <alignment horizontal="center" vertical="center" shrinkToFit="1"/>
    </xf>
    <xf numFmtId="168" fontId="14" fillId="0" borderId="9" xfId="1" applyNumberFormat="1" applyBorder="1" applyAlignment="1">
      <alignment horizontal="center" vertical="center" shrinkToFit="1"/>
      <protection locked="0"/>
    </xf>
    <xf numFmtId="169" fontId="14" fillId="0" borderId="10" xfId="1" applyNumberFormat="1" applyBorder="1" applyAlignment="1">
      <alignment horizontal="center" vertical="center" shrinkToFit="1"/>
      <protection locked="0"/>
    </xf>
    <xf numFmtId="0" fontId="17" fillId="0" borderId="11" xfId="0" applyFont="1" applyBorder="1" applyAlignment="1">
      <alignment horizontal="center" vertical="center" shrinkToFit="1"/>
    </xf>
    <xf numFmtId="168" fontId="14" fillId="0" borderId="12" xfId="1" applyNumberFormat="1" applyBorder="1" applyAlignment="1">
      <alignment horizontal="center" vertical="center" shrinkToFit="1"/>
      <protection locked="0"/>
    </xf>
    <xf numFmtId="169" fontId="14" fillId="0" borderId="13" xfId="1" applyNumberFormat="1" applyBorder="1" applyAlignment="1">
      <alignment horizontal="center" vertical="center" shrinkToFit="1"/>
      <protection locked="0"/>
    </xf>
    <xf numFmtId="168" fontId="14" fillId="0" borderId="3" xfId="1" applyNumberFormat="1" applyBorder="1" applyAlignment="1">
      <alignment horizontal="center" vertical="center" shrinkToFit="1"/>
      <protection locked="0"/>
    </xf>
    <xf numFmtId="0" fontId="17" fillId="0" borderId="11" xfId="0" applyFont="1" applyBorder="1" applyAlignment="1">
      <alignment horizontal="center" vertical="center"/>
    </xf>
    <xf numFmtId="168" fontId="14" fillId="0" borderId="12" xfId="1" applyNumberFormat="1" applyBorder="1" applyAlignment="1">
      <alignment horizontal="center" vertical="center"/>
      <protection locked="0"/>
    </xf>
    <xf numFmtId="169" fontId="14" fillId="0" borderId="13" xfId="1" applyNumberFormat="1" applyBorder="1" applyAlignment="1">
      <alignment horizontal="center" vertical="center"/>
      <protection locked="0"/>
    </xf>
    <xf numFmtId="168" fontId="1" fillId="0" borderId="17" xfId="1" applyNumberFormat="1" applyFont="1" applyBorder="1" applyAlignment="1">
      <alignment horizontal="center" vertical="center"/>
      <protection locked="0"/>
    </xf>
    <xf numFmtId="169" fontId="1" fillId="0" borderId="18" xfId="1" applyNumberFormat="1" applyFont="1" applyBorder="1" applyAlignment="1">
      <alignment horizontal="center" vertical="center"/>
      <protection locked="0"/>
    </xf>
    <xf numFmtId="168" fontId="1" fillId="0" borderId="3" xfId="1" applyNumberFormat="1" applyFont="1" applyBorder="1" applyAlignment="1">
      <alignment horizontal="center" vertical="center"/>
      <protection locked="0"/>
    </xf>
    <xf numFmtId="169" fontId="1" fillId="0" borderId="4" xfId="1" applyNumberFormat="1" applyFont="1" applyBorder="1" applyAlignment="1">
      <alignment horizontal="center" vertical="center"/>
      <protection locked="0"/>
    </xf>
    <xf numFmtId="168" fontId="1" fillId="0" borderId="9" xfId="1" applyNumberFormat="1" applyFont="1" applyBorder="1" applyAlignment="1">
      <alignment horizontal="center" vertical="center"/>
      <protection locked="0"/>
    </xf>
    <xf numFmtId="169" fontId="1" fillId="0" borderId="10" xfId="1" applyNumberFormat="1" applyFont="1" applyBorder="1" applyAlignment="1">
      <alignment horizontal="center" vertical="center"/>
      <protection locked="0"/>
    </xf>
    <xf numFmtId="167" fontId="18" fillId="0" borderId="6" xfId="0" applyNumberFormat="1" applyFont="1" applyFill="1" applyBorder="1" applyAlignment="1">
      <alignment vertical="center"/>
    </xf>
    <xf numFmtId="167" fontId="18" fillId="0" borderId="6" xfId="0" applyNumberFormat="1" applyFont="1" applyFill="1" applyBorder="1">
      <alignment vertical="center"/>
    </xf>
    <xf numFmtId="168" fontId="18" fillId="0" borderId="6" xfId="0" applyNumberFormat="1" applyFont="1" applyBorder="1">
      <alignment vertical="center"/>
    </xf>
    <xf numFmtId="168" fontId="18" fillId="0" borderId="7" xfId="0" applyNumberFormat="1" applyFont="1" applyBorder="1">
      <alignment vertical="center"/>
    </xf>
    <xf numFmtId="0" fontId="24" fillId="0" borderId="2" xfId="0" applyFont="1" applyBorder="1" applyAlignment="1">
      <alignment horizontal="center" vertical="center"/>
    </xf>
    <xf numFmtId="0" fontId="24" fillId="0" borderId="16" xfId="0" applyFont="1" applyBorder="1" applyAlignment="1">
      <alignment horizontal="center" vertical="center"/>
    </xf>
    <xf numFmtId="0" fontId="24" fillId="0" borderId="8" xfId="0" applyFont="1" applyBorder="1" applyAlignment="1">
      <alignment horizontal="center" vertical="center"/>
    </xf>
    <xf numFmtId="0" fontId="18" fillId="0" borderId="0" xfId="0" applyFont="1" applyBorder="1" applyAlignment="1">
      <alignment horizontal="center" vertical="center"/>
    </xf>
    <xf numFmtId="0" fontId="24" fillId="8" borderId="19" xfId="0" applyFont="1" applyFill="1" applyBorder="1" applyAlignment="1">
      <alignment horizontal="center" vertical="center"/>
    </xf>
    <xf numFmtId="0" fontId="4" fillId="0" borderId="19" xfId="0" applyFont="1" applyBorder="1" applyAlignment="1">
      <alignment horizontal="center" vertical="center" wrapText="1"/>
    </xf>
    <xf numFmtId="0" fontId="24" fillId="0" borderId="0" xfId="0" applyFont="1" applyBorder="1" applyAlignment="1">
      <alignment horizontal="center" vertical="center"/>
    </xf>
    <xf numFmtId="0" fontId="25" fillId="0" borderId="0" xfId="0" applyFont="1" applyBorder="1" applyAlignment="1">
      <alignment horizontal="center" vertical="center" wrapText="1"/>
    </xf>
    <xf numFmtId="0" fontId="24" fillId="0" borderId="0" xfId="0" applyFont="1" applyFill="1" applyBorder="1" applyAlignment="1">
      <alignment horizontal="center" vertical="center"/>
    </xf>
    <xf numFmtId="0" fontId="24" fillId="8" borderId="37" xfId="0" applyFont="1" applyFill="1" applyBorder="1" applyAlignment="1">
      <alignment horizontal="center" vertical="center"/>
    </xf>
    <xf numFmtId="0" fontId="24" fillId="8" borderId="46" xfId="0" applyFont="1" applyFill="1" applyBorder="1" applyAlignment="1">
      <alignment horizontal="center" vertical="center"/>
    </xf>
    <xf numFmtId="0" fontId="4" fillId="0" borderId="38" xfId="0" applyFont="1" applyBorder="1" applyAlignment="1">
      <alignment horizontal="center" vertical="center" wrapText="1"/>
    </xf>
    <xf numFmtId="168" fontId="14" fillId="0" borderId="3" xfId="1" applyNumberFormat="1" applyBorder="1" applyAlignment="1">
      <alignment horizontal="center" vertical="center"/>
      <protection locked="0"/>
    </xf>
    <xf numFmtId="168" fontId="14" fillId="0" borderId="17" xfId="1" applyNumberFormat="1" applyBorder="1" applyAlignment="1">
      <alignment horizontal="center" vertical="center"/>
      <protection locked="0"/>
    </xf>
    <xf numFmtId="168" fontId="14" fillId="0" borderId="9" xfId="1" applyNumberFormat="1" applyBorder="1" applyAlignment="1">
      <alignment horizontal="center" vertical="center"/>
      <protection locked="0"/>
    </xf>
    <xf numFmtId="169" fontId="14" fillId="0" borderId="4" xfId="1" applyNumberFormat="1" applyBorder="1" applyAlignment="1">
      <alignment horizontal="center" vertical="center"/>
      <protection locked="0"/>
    </xf>
    <xf numFmtId="169" fontId="14" fillId="0" borderId="18" xfId="1" applyNumberFormat="1" applyBorder="1" applyAlignment="1">
      <alignment horizontal="center" vertical="center"/>
      <protection locked="0"/>
    </xf>
    <xf numFmtId="169" fontId="14" fillId="0" borderId="10" xfId="1" applyNumberFormat="1" applyBorder="1" applyAlignment="1">
      <alignment horizontal="center" vertical="center"/>
      <protection locked="0"/>
    </xf>
    <xf numFmtId="0" fontId="17" fillId="0" borderId="2" xfId="0" applyFont="1" applyBorder="1" applyAlignment="1">
      <alignment horizontal="center" vertical="center"/>
    </xf>
    <xf numFmtId="0" fontId="17" fillId="0" borderId="16" xfId="0" applyFont="1" applyBorder="1" applyAlignment="1">
      <alignment horizontal="center" vertical="center"/>
    </xf>
    <xf numFmtId="0" fontId="17" fillId="0" borderId="8" xfId="0" applyFont="1" applyBorder="1" applyAlignment="1">
      <alignment horizontal="center" vertical="center"/>
    </xf>
    <xf numFmtId="0" fontId="18"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36" fillId="12" borderId="0" xfId="0" applyNumberFormat="1" applyFont="1" applyFill="1" applyBorder="1" applyAlignment="1">
      <alignment horizontal="center" vertical="center" wrapText="1"/>
    </xf>
    <xf numFmtId="0" fontId="17" fillId="0" borderId="5" xfId="0" applyFont="1" applyBorder="1" applyAlignment="1">
      <alignment horizontal="center" vertical="center"/>
    </xf>
    <xf numFmtId="169" fontId="14" fillId="0" borderId="7" xfId="1" applyNumberFormat="1" applyBorder="1" applyAlignment="1">
      <alignment horizontal="center" vertical="center"/>
      <protection locked="0"/>
    </xf>
    <xf numFmtId="0" fontId="23" fillId="7" borderId="2" xfId="4" applyFont="1" applyFill="1" applyBorder="1" applyAlignment="1">
      <alignment horizontal="center" vertical="center"/>
    </xf>
    <xf numFmtId="0" fontId="23" fillId="7" borderId="16" xfId="4" applyFont="1" applyFill="1" applyBorder="1" applyAlignment="1">
      <alignment horizontal="center" vertical="center"/>
    </xf>
    <xf numFmtId="0" fontId="23" fillId="7" borderId="8" xfId="4" applyFont="1" applyFill="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23" fillId="7" borderId="5" xfId="4" applyFont="1" applyFill="1" applyBorder="1" applyAlignment="1">
      <alignment horizontal="center" vertical="center"/>
    </xf>
    <xf numFmtId="168" fontId="14" fillId="0" borderId="6" xfId="1" applyNumberFormat="1" applyBorder="1" applyAlignment="1">
      <alignment horizontal="center" vertical="center"/>
      <protection locked="0"/>
    </xf>
    <xf numFmtId="0" fontId="28" fillId="0" borderId="0" xfId="0" applyFont="1" applyFill="1" applyBorder="1" applyAlignment="1">
      <alignment horizontal="center" vertical="center"/>
    </xf>
    <xf numFmtId="0" fontId="20" fillId="0" borderId="0" xfId="0"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vertical="center"/>
    </xf>
    <xf numFmtId="0" fontId="17" fillId="0" borderId="0" xfId="0" applyFont="1" applyFill="1" applyBorder="1" applyAlignment="1">
      <alignment vertical="center" wrapText="1"/>
    </xf>
    <xf numFmtId="168" fontId="17" fillId="0" borderId="0" xfId="1" applyNumberFormat="1" applyFont="1" applyFill="1" applyBorder="1" applyAlignment="1" applyProtection="1">
      <alignment horizontal="center" vertical="center"/>
    </xf>
    <xf numFmtId="0" fontId="16" fillId="0" borderId="0" xfId="0" applyFont="1" applyBorder="1" applyAlignment="1">
      <alignment horizontal="center" vertical="center" wrapText="1"/>
    </xf>
    <xf numFmtId="0" fontId="17" fillId="0" borderId="0" xfId="0" applyFont="1" applyBorder="1" applyAlignment="1">
      <alignment horizontal="center" vertical="center"/>
    </xf>
    <xf numFmtId="0" fontId="24" fillId="8" borderId="0" xfId="0" applyFont="1" applyFill="1" applyBorder="1" applyAlignment="1">
      <alignment horizontal="center" vertical="center"/>
    </xf>
    <xf numFmtId="0" fontId="21" fillId="9" borderId="17" xfId="0" applyNumberFormat="1" applyFont="1" applyFill="1" applyBorder="1" applyAlignment="1">
      <alignment horizontal="center" vertical="center" wrapText="1"/>
    </xf>
    <xf numFmtId="0" fontId="21" fillId="9" borderId="17" xfId="0" applyNumberFormat="1" applyFont="1" applyFill="1" applyBorder="1" applyAlignment="1">
      <alignment horizontal="center" vertical="center"/>
    </xf>
    <xf numFmtId="0" fontId="21" fillId="9" borderId="17" xfId="1" applyNumberFormat="1" applyFont="1" applyFill="1" applyBorder="1" applyAlignment="1" applyProtection="1">
      <alignment horizontal="center" vertical="center"/>
    </xf>
    <xf numFmtId="0" fontId="21" fillId="9" borderId="33" xfId="0" applyFont="1" applyFill="1" applyBorder="1" applyAlignment="1">
      <alignment horizontal="center" vertical="center" wrapText="1"/>
    </xf>
    <xf numFmtId="0" fontId="21" fillId="9" borderId="35" xfId="0" applyNumberFormat="1" applyFont="1" applyFill="1" applyBorder="1" applyAlignment="1">
      <alignment horizontal="center" vertical="center" wrapText="1"/>
    </xf>
    <xf numFmtId="0" fontId="21" fillId="9" borderId="35" xfId="0" applyNumberFormat="1" applyFont="1" applyFill="1" applyBorder="1" applyAlignment="1">
      <alignment horizontal="center" vertical="center"/>
    </xf>
    <xf numFmtId="0" fontId="21" fillId="9" borderId="35" xfId="1" applyNumberFormat="1" applyFont="1" applyFill="1" applyBorder="1" applyAlignment="1" applyProtection="1">
      <alignment horizontal="center" vertical="center"/>
    </xf>
    <xf numFmtId="0" fontId="21" fillId="9" borderId="34" xfId="1" applyNumberFormat="1" applyFont="1" applyFill="1" applyBorder="1" applyAlignment="1" applyProtection="1">
      <alignment horizontal="center" vertical="center"/>
    </xf>
    <xf numFmtId="0" fontId="54" fillId="9" borderId="17" xfId="0" applyFont="1" applyFill="1" applyBorder="1" applyAlignment="1">
      <alignment horizontal="center" vertical="center" wrapText="1"/>
    </xf>
    <xf numFmtId="0" fontId="18" fillId="0" borderId="0" xfId="0" applyFont="1" applyBorder="1" applyAlignment="1">
      <alignment horizontal="center" vertical="center"/>
    </xf>
    <xf numFmtId="0" fontId="24" fillId="8" borderId="19" xfId="0" applyFont="1" applyFill="1" applyBorder="1" applyAlignment="1">
      <alignment horizontal="center" vertical="center"/>
    </xf>
    <xf numFmtId="0" fontId="4" fillId="0" borderId="19" xfId="0" applyFont="1" applyBorder="1" applyAlignment="1">
      <alignment horizontal="center" vertical="center" wrapText="1"/>
    </xf>
    <xf numFmtId="0" fontId="21" fillId="9" borderId="0" xfId="0" applyNumberFormat="1" applyFont="1" applyFill="1" applyBorder="1" applyAlignment="1">
      <alignment horizontal="center" vertical="center" wrapText="1"/>
    </xf>
    <xf numFmtId="0" fontId="24" fillId="8" borderId="37" xfId="0" applyFont="1" applyFill="1" applyBorder="1" applyAlignment="1">
      <alignment horizontal="center" vertical="center"/>
    </xf>
    <xf numFmtId="0" fontId="24" fillId="8" borderId="46" xfId="0" applyFont="1" applyFill="1" applyBorder="1" applyAlignment="1">
      <alignment horizontal="center" vertical="center"/>
    </xf>
    <xf numFmtId="0" fontId="4" fillId="0" borderId="38" xfId="0" applyFont="1" applyBorder="1" applyAlignment="1">
      <alignment horizontal="center" vertical="center" wrapText="1"/>
    </xf>
    <xf numFmtId="169" fontId="14" fillId="0" borderId="4" xfId="1" applyNumberFormat="1" applyBorder="1" applyAlignment="1">
      <alignment horizontal="center" vertical="center"/>
      <protection locked="0"/>
    </xf>
    <xf numFmtId="169" fontId="14" fillId="0" borderId="18" xfId="1" applyNumberFormat="1" applyBorder="1" applyAlignment="1">
      <alignment horizontal="center" vertical="center"/>
      <protection locked="0"/>
    </xf>
    <xf numFmtId="169" fontId="14" fillId="0" borderId="10" xfId="1" applyNumberFormat="1" applyBorder="1" applyAlignment="1">
      <alignment horizontal="center" vertical="center"/>
      <protection locked="0"/>
    </xf>
    <xf numFmtId="168" fontId="14" fillId="0" borderId="3" xfId="1" applyNumberFormat="1" applyBorder="1" applyAlignment="1">
      <alignment horizontal="center" vertical="center"/>
      <protection locked="0"/>
    </xf>
    <xf numFmtId="168" fontId="14" fillId="0" borderId="17" xfId="1" applyNumberFormat="1" applyBorder="1" applyAlignment="1">
      <alignment horizontal="center" vertical="center"/>
      <protection locked="0"/>
    </xf>
    <xf numFmtId="168" fontId="14" fillId="0" borderId="9" xfId="1" applyNumberFormat="1" applyBorder="1" applyAlignment="1">
      <alignment horizontal="center" vertical="center"/>
      <protection locked="0"/>
    </xf>
    <xf numFmtId="0" fontId="17" fillId="0" borderId="2" xfId="0" applyFont="1" applyBorder="1" applyAlignment="1">
      <alignment horizontal="center" vertical="center"/>
    </xf>
    <xf numFmtId="0" fontId="17" fillId="0" borderId="16" xfId="0" applyFont="1" applyBorder="1" applyAlignment="1">
      <alignment horizontal="center" vertical="center"/>
    </xf>
    <xf numFmtId="0" fontId="17" fillId="0" borderId="8" xfId="0" applyFont="1" applyBorder="1" applyAlignment="1">
      <alignment horizontal="center" vertical="center"/>
    </xf>
    <xf numFmtId="169" fontId="14" fillId="0" borderId="7" xfId="1" applyNumberFormat="1" applyBorder="1" applyAlignment="1">
      <alignment horizontal="center" vertical="center"/>
      <protection locked="0"/>
    </xf>
    <xf numFmtId="0" fontId="23" fillId="7" borderId="2" xfId="4" applyFont="1" applyFill="1" applyBorder="1" applyAlignment="1">
      <alignment horizontal="center" vertical="center"/>
    </xf>
    <xf numFmtId="0" fontId="23" fillId="7" borderId="16" xfId="4" applyFont="1" applyFill="1" applyBorder="1" applyAlignment="1">
      <alignment horizontal="center" vertical="center"/>
    </xf>
    <xf numFmtId="0" fontId="23" fillId="7" borderId="8" xfId="4" applyFont="1" applyFill="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16" xfId="0" applyFont="1" applyBorder="1" applyAlignment="1">
      <alignment horizontal="center" vertical="center"/>
    </xf>
    <xf numFmtId="167" fontId="18" fillId="8" borderId="0" xfId="0" applyNumberFormat="1" applyFont="1" applyFill="1" applyBorder="1">
      <alignment vertical="center"/>
    </xf>
    <xf numFmtId="0" fontId="18" fillId="8" borderId="0" xfId="0" applyFont="1" applyFill="1" applyBorder="1">
      <alignment vertical="center"/>
    </xf>
    <xf numFmtId="0" fontId="28" fillId="8" borderId="0" xfId="0" applyFont="1" applyFill="1" applyBorder="1" applyAlignment="1">
      <alignment horizontal="center" vertical="center"/>
    </xf>
    <xf numFmtId="0" fontId="20" fillId="8" borderId="0" xfId="0" applyFont="1" applyFill="1" applyBorder="1" applyAlignment="1">
      <alignment vertical="center"/>
    </xf>
    <xf numFmtId="0" fontId="24" fillId="8" borderId="0" xfId="0" applyFont="1" applyFill="1" applyBorder="1" applyAlignment="1">
      <alignment horizontal="center" vertical="center" wrapText="1"/>
    </xf>
    <xf numFmtId="0" fontId="18" fillId="8" borderId="0" xfId="0" applyFont="1" applyFill="1" applyBorder="1" applyAlignment="1">
      <alignment vertical="center" wrapText="1"/>
    </xf>
    <xf numFmtId="0" fontId="18" fillId="8" borderId="0" xfId="0" applyFont="1" applyFill="1" applyBorder="1" applyAlignment="1">
      <alignment vertical="center"/>
    </xf>
    <xf numFmtId="0" fontId="17" fillId="8" borderId="0" xfId="0" applyFont="1" applyFill="1" applyBorder="1" applyAlignment="1">
      <alignment vertical="center" wrapText="1"/>
    </xf>
    <xf numFmtId="0" fontId="17" fillId="8" borderId="0" xfId="0" applyFont="1" applyFill="1" applyBorder="1" applyAlignment="1">
      <alignment horizontal="center" vertical="center"/>
    </xf>
    <xf numFmtId="168" fontId="17" fillId="8" borderId="0" xfId="1" applyNumberFormat="1" applyFont="1" applyFill="1" applyBorder="1" applyAlignment="1" applyProtection="1">
      <alignment horizontal="center" vertical="center"/>
    </xf>
    <xf numFmtId="0" fontId="29" fillId="8" borderId="0" xfId="0" applyFont="1" applyFill="1" applyBorder="1" applyAlignment="1">
      <alignment vertical="center"/>
    </xf>
    <xf numFmtId="0" fontId="21" fillId="8" borderId="0" xfId="0" applyNumberFormat="1" applyFont="1" applyFill="1" applyBorder="1" applyAlignment="1">
      <alignment horizontal="center" vertical="center"/>
    </xf>
    <xf numFmtId="9" fontId="21" fillId="8" borderId="0" xfId="0" applyNumberFormat="1" applyFont="1" applyFill="1" applyBorder="1" applyAlignment="1">
      <alignment horizontal="center" vertical="center"/>
    </xf>
    <xf numFmtId="9" fontId="21" fillId="8" borderId="0" xfId="1" applyNumberFormat="1" applyFont="1" applyFill="1" applyBorder="1" applyAlignment="1" applyProtection="1">
      <alignment horizontal="center" vertical="center"/>
    </xf>
    <xf numFmtId="0" fontId="19" fillId="8" borderId="0" xfId="0" applyFont="1" applyFill="1" applyBorder="1" applyAlignment="1">
      <alignment vertical="center" wrapText="1"/>
    </xf>
    <xf numFmtId="167" fontId="18" fillId="8" borderId="0" xfId="0" applyNumberFormat="1" applyFont="1" applyFill="1" applyBorder="1" applyAlignment="1">
      <alignment vertical="center"/>
    </xf>
    <xf numFmtId="168" fontId="18" fillId="8" borderId="0" xfId="0" applyNumberFormat="1" applyFont="1" applyFill="1" applyBorder="1">
      <alignment vertical="center"/>
    </xf>
    <xf numFmtId="0" fontId="18" fillId="8" borderId="0" xfId="0" applyFont="1" applyFill="1" applyBorder="1" applyAlignment="1">
      <alignment horizontal="center" vertical="center"/>
    </xf>
    <xf numFmtId="167" fontId="18" fillId="8" borderId="0" xfId="0" applyNumberFormat="1" applyFont="1" applyFill="1" applyBorder="1" applyAlignment="1">
      <alignment horizontal="center" vertical="center"/>
    </xf>
    <xf numFmtId="168" fontId="18" fillId="8" borderId="0" xfId="0" applyNumberFormat="1" applyFont="1" applyFill="1" applyBorder="1" applyAlignment="1">
      <alignment horizontal="center" vertical="center"/>
    </xf>
    <xf numFmtId="0" fontId="35" fillId="8" borderId="0" xfId="0" applyFont="1" applyFill="1" applyBorder="1" applyAlignment="1">
      <alignment vertical="center" wrapText="1"/>
    </xf>
    <xf numFmtId="0" fontId="20" fillId="8" borderId="0" xfId="0" applyFont="1" applyFill="1" applyBorder="1">
      <alignment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28" fillId="9" borderId="33" xfId="0" applyFont="1" applyFill="1" applyBorder="1" applyAlignment="1">
      <alignment horizontal="center" vertical="center"/>
    </xf>
    <xf numFmtId="0" fontId="28" fillId="9" borderId="34" xfId="0" applyFont="1" applyFill="1" applyBorder="1" applyAlignment="1">
      <alignment horizontal="center" vertical="center"/>
    </xf>
    <xf numFmtId="0" fontId="32" fillId="9" borderId="0" xfId="0" applyFont="1" applyFill="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24" fillId="0" borderId="42"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47" xfId="0" applyFont="1" applyFill="1" applyBorder="1" applyAlignment="1">
      <alignment horizontal="center" vertical="center"/>
    </xf>
    <xf numFmtId="0" fontId="4" fillId="0" borderId="19"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7" xfId="0" applyFont="1" applyBorder="1" applyAlignment="1">
      <alignment horizontal="center" vertical="center" wrapText="1"/>
    </xf>
    <xf numFmtId="0" fontId="24" fillId="8" borderId="42" xfId="0" applyFont="1" applyFill="1" applyBorder="1" applyAlignment="1">
      <alignment horizontal="center" vertical="center"/>
    </xf>
    <xf numFmtId="0" fontId="24" fillId="8" borderId="43" xfId="0" applyFont="1" applyFill="1" applyBorder="1" applyAlignment="1">
      <alignment horizontal="center" vertical="center"/>
    </xf>
    <xf numFmtId="0" fontId="24" fillId="8" borderId="47" xfId="0" applyFont="1" applyFill="1" applyBorder="1" applyAlignment="1">
      <alignment horizontal="center" vertical="center"/>
    </xf>
    <xf numFmtId="0" fontId="24" fillId="8" borderId="37" xfId="0" applyFont="1" applyFill="1" applyBorder="1" applyAlignment="1">
      <alignment horizontal="center" vertical="center"/>
    </xf>
    <xf numFmtId="0" fontId="24" fillId="8" borderId="40" xfId="0" applyFont="1" applyFill="1" applyBorder="1" applyAlignment="1">
      <alignment horizontal="center" vertical="center"/>
    </xf>
    <xf numFmtId="0" fontId="24" fillId="8" borderId="45" xfId="0" applyFont="1" applyFill="1" applyBorder="1" applyAlignment="1">
      <alignment horizontal="center" vertical="center"/>
    </xf>
    <xf numFmtId="0" fontId="16" fillId="0" borderId="21" xfId="0" applyFont="1" applyBorder="1" applyAlignment="1">
      <alignment horizontal="center" vertical="center" wrapText="1"/>
    </xf>
    <xf numFmtId="0" fontId="16" fillId="0" borderId="39" xfId="0" applyFont="1" applyBorder="1" applyAlignment="1">
      <alignment horizontal="center" vertical="center" wrapText="1"/>
    </xf>
    <xf numFmtId="0" fontId="24" fillId="8" borderId="51" xfId="0" applyFont="1" applyFill="1" applyBorder="1" applyAlignment="1">
      <alignment horizontal="center" vertical="center"/>
    </xf>
    <xf numFmtId="0" fontId="25" fillId="0" borderId="49"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48" xfId="0" applyFont="1" applyBorder="1" applyAlignment="1">
      <alignment horizontal="center" vertical="center" wrapText="1"/>
    </xf>
    <xf numFmtId="0" fontId="24" fillId="9" borderId="0" xfId="0" applyFont="1" applyFill="1" applyAlignment="1">
      <alignment horizontal="center" vertical="center"/>
    </xf>
    <xf numFmtId="0" fontId="24" fillId="0" borderId="3" xfId="0" applyFont="1" applyBorder="1" applyAlignment="1">
      <alignment horizontal="center" vertical="center"/>
    </xf>
    <xf numFmtId="0" fontId="50" fillId="0" borderId="49"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51"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8"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5" xfId="0" applyFont="1" applyBorder="1" applyAlignment="1">
      <alignment horizontal="center" vertical="center" wrapText="1"/>
    </xf>
    <xf numFmtId="0" fontId="19" fillId="9" borderId="50" xfId="0" applyFont="1" applyFill="1" applyBorder="1" applyAlignment="1">
      <alignment horizontal="center" vertical="center" wrapText="1"/>
    </xf>
    <xf numFmtId="0" fontId="19" fillId="9" borderId="48" xfId="0" applyFont="1" applyFill="1" applyBorder="1" applyAlignment="1">
      <alignment horizontal="center" vertical="center" wrapText="1"/>
    </xf>
    <xf numFmtId="0" fontId="24" fillId="8" borderId="41" xfId="0" applyFont="1" applyFill="1" applyBorder="1" applyAlignment="1">
      <alignment horizontal="center" vertical="center"/>
    </xf>
    <xf numFmtId="0" fontId="16" fillId="0" borderId="23" xfId="0" applyFont="1" applyBorder="1" applyAlignment="1">
      <alignment horizontal="center" vertical="center" wrapText="1"/>
    </xf>
    <xf numFmtId="0" fontId="24" fillId="8" borderId="46" xfId="0" applyFont="1" applyFill="1" applyBorder="1" applyAlignment="1">
      <alignment horizontal="center" vertical="center"/>
    </xf>
    <xf numFmtId="0" fontId="4" fillId="0" borderId="38" xfId="0" applyFont="1" applyBorder="1" applyAlignment="1">
      <alignment horizontal="center" vertical="center" wrapText="1"/>
    </xf>
    <xf numFmtId="0" fontId="24" fillId="8" borderId="19" xfId="0" applyFont="1" applyFill="1" applyBorder="1" applyAlignment="1">
      <alignment horizontal="center" vertical="center"/>
    </xf>
    <xf numFmtId="0" fontId="24" fillId="8" borderId="21" xfId="0" applyFont="1" applyFill="1" applyBorder="1" applyAlignment="1">
      <alignment horizontal="center" vertical="center"/>
    </xf>
    <xf numFmtId="0" fontId="4" fillId="0" borderId="21" xfId="0" applyFont="1" applyBorder="1" applyAlignment="1">
      <alignment horizontal="center" vertical="center" wrapText="1"/>
    </xf>
    <xf numFmtId="0" fontId="24" fillId="8" borderId="39" xfId="0" applyFont="1" applyFill="1" applyBorder="1" applyAlignment="1">
      <alignment horizontal="center" vertical="center"/>
    </xf>
    <xf numFmtId="0" fontId="4" fillId="0" borderId="2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2" xfId="0" applyFont="1" applyBorder="1" applyAlignment="1">
      <alignment horizontal="center" vertical="center" wrapText="1"/>
    </xf>
    <xf numFmtId="0" fontId="29" fillId="0" borderId="0" xfId="0" applyFont="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Alignment="1">
      <alignment horizontal="center" vertical="center"/>
    </xf>
    <xf numFmtId="0" fontId="28" fillId="0" borderId="0" xfId="0" applyNumberFormat="1"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9" xfId="0" applyFont="1" applyBorder="1" applyAlignment="1">
      <alignment horizontal="center" vertical="center" wrapText="1"/>
    </xf>
    <xf numFmtId="0" fontId="24" fillId="0" borderId="36"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48" xfId="0" applyFont="1" applyFill="1" applyBorder="1" applyAlignment="1">
      <alignment horizontal="center" vertical="center"/>
    </xf>
    <xf numFmtId="0" fontId="16" fillId="0" borderId="43" xfId="0" applyFont="1" applyBorder="1" applyAlignment="1">
      <alignment horizontal="center" vertical="center" wrapText="1"/>
    </xf>
    <xf numFmtId="0" fontId="19" fillId="9" borderId="33" xfId="0" applyFont="1" applyFill="1" applyBorder="1" applyAlignment="1">
      <alignment horizontal="center" vertical="center" wrapText="1"/>
    </xf>
    <xf numFmtId="0" fontId="19" fillId="9" borderId="35" xfId="0" applyFont="1" applyFill="1" applyBorder="1" applyAlignment="1">
      <alignment horizontal="center" vertical="center" wrapText="1"/>
    </xf>
    <xf numFmtId="0" fontId="26" fillId="0" borderId="34" xfId="0" applyFont="1" applyBorder="1" applyAlignment="1">
      <alignment horizontal="center" vertical="center" wrapText="1"/>
    </xf>
    <xf numFmtId="0" fontId="18" fillId="0" borderId="0" xfId="0" applyFont="1" applyBorder="1" applyAlignment="1">
      <alignment horizontal="center" vertical="center"/>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18" fillId="0" borderId="0" xfId="0" applyFont="1" applyBorder="1" applyAlignment="1">
      <alignment horizontal="center" vertical="center" wrapText="1"/>
    </xf>
    <xf numFmtId="0" fontId="24" fillId="0" borderId="42" xfId="2" applyFont="1" applyBorder="1" applyAlignment="1">
      <alignment horizontal="center" vertical="center" wrapText="1"/>
      <protection locked="0"/>
    </xf>
    <xf numFmtId="0" fontId="24" fillId="0" borderId="43" xfId="2" applyFont="1" applyBorder="1" applyAlignment="1">
      <alignment horizontal="center" vertical="center" wrapText="1"/>
      <protection locked="0"/>
    </xf>
    <xf numFmtId="0" fontId="24" fillId="0" borderId="47" xfId="2" applyFont="1" applyBorder="1" applyAlignment="1">
      <alignment horizontal="center" vertical="center" wrapText="1"/>
      <protection locked="0"/>
    </xf>
    <xf numFmtId="0" fontId="24" fillId="0" borderId="0" xfId="0" applyFont="1" applyBorder="1" applyAlignment="1">
      <alignment horizontal="center" vertical="center"/>
    </xf>
    <xf numFmtId="0" fontId="21" fillId="9" borderId="0" xfId="0" applyNumberFormat="1" applyFont="1" applyFill="1" applyBorder="1" applyAlignment="1">
      <alignment horizontal="center" vertical="center" wrapText="1"/>
    </xf>
    <xf numFmtId="0" fontId="32" fillId="9" borderId="35" xfId="0" applyFont="1" applyFill="1" applyBorder="1" applyAlignment="1">
      <alignment horizontal="center" vertical="center"/>
    </xf>
    <xf numFmtId="0" fontId="32" fillId="9" borderId="34" xfId="0" applyFont="1" applyFill="1" applyBorder="1" applyAlignment="1">
      <alignment horizontal="center" vertical="center"/>
    </xf>
    <xf numFmtId="0" fontId="18" fillId="0" borderId="35"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51"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52" xfId="0" applyFont="1" applyBorder="1" applyAlignment="1">
      <alignment horizontal="center" vertical="center" wrapText="1"/>
    </xf>
    <xf numFmtId="0" fontId="33" fillId="8" borderId="42" xfId="0" applyFont="1" applyFill="1" applyBorder="1" applyAlignment="1">
      <alignment horizontal="center" vertical="center"/>
    </xf>
    <xf numFmtId="0" fontId="33" fillId="8" borderId="43" xfId="0" applyFont="1" applyFill="1" applyBorder="1" applyAlignment="1">
      <alignment horizontal="center" vertical="center"/>
    </xf>
    <xf numFmtId="0" fontId="33" fillId="8" borderId="47" xfId="0" applyFont="1" applyFill="1" applyBorder="1" applyAlignment="1">
      <alignment horizontal="center" vertical="center"/>
    </xf>
    <xf numFmtId="0" fontId="4" fillId="0" borderId="44"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2" xfId="0" applyFont="1" applyBorder="1" applyAlignment="1">
      <alignment horizontal="center" vertical="center" wrapText="1"/>
    </xf>
    <xf numFmtId="0" fontId="36" fillId="12" borderId="0" xfId="0" applyNumberFormat="1" applyFont="1" applyFill="1" applyBorder="1" applyAlignment="1">
      <alignment horizontal="center" vertical="center" wrapText="1"/>
    </xf>
    <xf numFmtId="0" fontId="17" fillId="0" borderId="2"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167" fontId="14" fillId="0" borderId="3" xfId="1" applyNumberFormat="1" applyBorder="1" applyAlignment="1">
      <alignment horizontal="center" vertical="center"/>
      <protection locked="0"/>
    </xf>
    <xf numFmtId="167" fontId="14" fillId="0" borderId="17" xfId="1" applyNumberFormat="1" applyBorder="1" applyAlignment="1">
      <alignment horizontal="center" vertical="center"/>
      <protection locked="0"/>
    </xf>
    <xf numFmtId="167" fontId="14" fillId="0" borderId="6" xfId="1" applyNumberFormat="1" applyBorder="1" applyAlignment="1">
      <alignment horizontal="center" vertical="center"/>
      <protection locked="0"/>
    </xf>
    <xf numFmtId="0" fontId="17" fillId="0" borderId="8" xfId="0" applyFont="1" applyBorder="1" applyAlignment="1">
      <alignment horizontal="center" vertical="center"/>
    </xf>
    <xf numFmtId="0" fontId="43" fillId="0" borderId="49"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51"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52"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36"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50" xfId="0" applyFont="1" applyBorder="1" applyAlignment="1">
      <alignment horizontal="center" vertical="center" wrapText="1"/>
    </xf>
    <xf numFmtId="0" fontId="40" fillId="0" borderId="48" xfId="0" applyFont="1" applyBorder="1" applyAlignment="1">
      <alignment horizontal="center" vertical="center" wrapText="1"/>
    </xf>
    <xf numFmtId="0" fontId="52" fillId="0" borderId="42"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47" xfId="0" applyFont="1" applyBorder="1" applyAlignment="1">
      <alignment horizontal="center" vertical="center" wrapText="1"/>
    </xf>
    <xf numFmtId="0" fontId="18" fillId="0" borderId="0" xfId="0" applyFont="1" applyFill="1" applyBorder="1" applyAlignment="1">
      <alignment horizontal="center" vertical="center"/>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0" xfId="0" applyFont="1" applyBorder="1" applyAlignment="1">
      <alignment horizontal="center" vertical="center" wrapText="1"/>
    </xf>
    <xf numFmtId="0" fontId="53" fillId="0" borderId="49" xfId="2" applyFont="1" applyBorder="1" applyAlignment="1">
      <alignment horizontal="center" vertical="center" wrapText="1"/>
      <protection locked="0"/>
    </xf>
    <xf numFmtId="0" fontId="53" fillId="0" borderId="51" xfId="2" applyFont="1" applyBorder="1" applyAlignment="1">
      <alignment horizontal="center" vertical="center" wrapText="1"/>
      <protection locked="0"/>
    </xf>
    <xf numFmtId="0" fontId="53" fillId="0" borderId="50" xfId="2" applyFont="1" applyBorder="1" applyAlignment="1">
      <alignment horizontal="center" vertical="center" wrapText="1"/>
      <protection locked="0"/>
    </xf>
    <xf numFmtId="169" fontId="14" fillId="0" borderId="4" xfId="1" applyNumberFormat="1" applyBorder="1" applyAlignment="1">
      <alignment horizontal="center" vertical="center"/>
      <protection locked="0"/>
    </xf>
    <xf numFmtId="169" fontId="14" fillId="0" borderId="18" xfId="1" applyNumberFormat="1" applyBorder="1" applyAlignment="1">
      <alignment horizontal="center" vertical="center"/>
      <protection locked="0"/>
    </xf>
    <xf numFmtId="169" fontId="14" fillId="0" borderId="7" xfId="1" applyNumberFormat="1" applyBorder="1" applyAlignment="1">
      <alignment horizontal="center" vertical="center"/>
      <protection locked="0"/>
    </xf>
    <xf numFmtId="168" fontId="14" fillId="0" borderId="3" xfId="1" applyNumberFormat="1" applyBorder="1" applyAlignment="1">
      <alignment horizontal="center" vertical="center"/>
      <protection locked="0"/>
    </xf>
    <xf numFmtId="168" fontId="14" fillId="0" borderId="17" xfId="1" applyNumberFormat="1" applyBorder="1" applyAlignment="1">
      <alignment horizontal="center" vertical="center"/>
      <protection locked="0"/>
    </xf>
    <xf numFmtId="168" fontId="14" fillId="0" borderId="9" xfId="1" applyNumberFormat="1" applyBorder="1" applyAlignment="1">
      <alignment horizontal="center" vertical="center"/>
      <protection locked="0"/>
    </xf>
    <xf numFmtId="169" fontId="14" fillId="0" borderId="10" xfId="1" applyNumberFormat="1" applyBorder="1" applyAlignment="1">
      <alignment horizontal="center" vertical="center"/>
      <protection locked="0"/>
    </xf>
    <xf numFmtId="0" fontId="24" fillId="0" borderId="0" xfId="0" applyFont="1" applyFill="1" applyBorder="1" applyAlignment="1">
      <alignment horizontal="center" vertical="center" wrapText="1"/>
    </xf>
    <xf numFmtId="0" fontId="38" fillId="11" borderId="0" xfId="0" applyFont="1" applyFill="1" applyBorder="1" applyAlignment="1">
      <alignment horizontal="center" vertical="center" wrapText="1"/>
    </xf>
    <xf numFmtId="0" fontId="37" fillId="11" borderId="0" xfId="0" applyFont="1" applyFill="1" applyBorder="1" applyAlignment="1">
      <alignment horizontal="center" vertical="center" wrapText="1"/>
    </xf>
    <xf numFmtId="0" fontId="47" fillId="8" borderId="0" xfId="0" applyFont="1" applyFill="1" applyBorder="1" applyAlignment="1">
      <alignment horizontal="center" vertical="center" wrapText="1"/>
    </xf>
    <xf numFmtId="0" fontId="23" fillId="7" borderId="2" xfId="4" applyFont="1" applyFill="1" applyBorder="1" applyAlignment="1">
      <alignment horizontal="center" vertical="center"/>
    </xf>
    <xf numFmtId="0" fontId="23" fillId="7" borderId="16" xfId="4" applyFont="1" applyFill="1" applyBorder="1" applyAlignment="1">
      <alignment horizontal="center" vertical="center"/>
    </xf>
    <xf numFmtId="0" fontId="23" fillId="7" borderId="8" xfId="4" applyFont="1" applyFill="1" applyBorder="1" applyAlignment="1">
      <alignment horizontal="center" vertical="center"/>
    </xf>
    <xf numFmtId="0" fontId="33" fillId="0" borderId="42"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47" xfId="0" applyFont="1" applyFill="1" applyBorder="1" applyAlignment="1">
      <alignment horizontal="center" vertical="center"/>
    </xf>
    <xf numFmtId="0" fontId="45" fillId="0" borderId="49" xfId="0" applyFont="1" applyBorder="1" applyAlignment="1">
      <alignment horizontal="center" vertical="center" wrapText="1"/>
    </xf>
    <xf numFmtId="0" fontId="45" fillId="0" borderId="44" xfId="0" applyFont="1" applyBorder="1" applyAlignment="1">
      <alignment horizontal="center" vertical="center" wrapText="1"/>
    </xf>
    <xf numFmtId="0" fontId="45" fillId="0" borderId="51" xfId="0" applyFont="1" applyBorder="1" applyAlignment="1">
      <alignment horizontal="center" vertical="center" wrapText="1"/>
    </xf>
    <xf numFmtId="0" fontId="45" fillId="0" borderId="53"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52" xfId="0" applyFont="1" applyBorder="1" applyAlignment="1">
      <alignment horizontal="center" vertical="center" wrapText="1"/>
    </xf>
    <xf numFmtId="0" fontId="21" fillId="9" borderId="17" xfId="0" applyNumberFormat="1" applyFont="1" applyFill="1" applyBorder="1" applyAlignment="1">
      <alignment horizontal="center" vertical="center" wrapText="1"/>
    </xf>
    <xf numFmtId="0" fontId="24" fillId="8" borderId="23" xfId="0" applyFont="1" applyFill="1" applyBorder="1" applyAlignment="1">
      <alignment horizontal="center" vertical="center"/>
    </xf>
    <xf numFmtId="0" fontId="24" fillId="8" borderId="2" xfId="0" applyFont="1" applyFill="1" applyBorder="1" applyAlignment="1">
      <alignment horizontal="center" vertical="center"/>
    </xf>
    <xf numFmtId="0" fontId="24" fillId="8" borderId="16" xfId="0" applyFont="1" applyFill="1" applyBorder="1" applyAlignment="1">
      <alignment horizontal="center" vertical="center"/>
    </xf>
    <xf numFmtId="0" fontId="24" fillId="8" borderId="8"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1" fillId="9" borderId="35" xfId="0" applyNumberFormat="1" applyFont="1" applyFill="1" applyBorder="1" applyAlignment="1">
      <alignment horizontal="center" vertical="center" wrapText="1"/>
    </xf>
    <xf numFmtId="0" fontId="18" fillId="0" borderId="0" xfId="0" applyFont="1" applyBorder="1" applyAlignment="1">
      <alignment horizontal="right" vertical="center" wrapText="1"/>
    </xf>
    <xf numFmtId="0" fontId="18"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43" fillId="0" borderId="36"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48" xfId="0" applyFont="1" applyBorder="1" applyAlignment="1">
      <alignment horizontal="center" vertical="center" wrapText="1"/>
    </xf>
    <xf numFmtId="167" fontId="14" fillId="0" borderId="9" xfId="1" applyNumberFormat="1" applyBorder="1" applyAlignment="1">
      <alignment horizontal="center" vertical="center"/>
      <protection locked="0"/>
    </xf>
    <xf numFmtId="0" fontId="45" fillId="0" borderId="36"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48"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48" xfId="0" applyFont="1" applyBorder="1" applyAlignment="1">
      <alignment horizontal="center" vertical="center" wrapText="1"/>
    </xf>
    <xf numFmtId="0" fontId="18" fillId="8" borderId="0" xfId="0" applyFont="1" applyFill="1" applyBorder="1" applyAlignment="1">
      <alignment horizontal="center" vertical="center"/>
    </xf>
    <xf numFmtId="0" fontId="4" fillId="8" borderId="0" xfId="0" applyFont="1" applyFill="1" applyBorder="1" applyAlignment="1">
      <alignment horizontal="center" vertical="center"/>
    </xf>
    <xf numFmtId="0" fontId="24" fillId="8" borderId="0" xfId="0" applyFont="1" applyFill="1" applyBorder="1" applyAlignment="1">
      <alignment horizontal="center" vertical="center"/>
    </xf>
    <xf numFmtId="0" fontId="24" fillId="8" borderId="0" xfId="0" applyFont="1" applyFill="1" applyBorder="1" applyAlignment="1">
      <alignment horizontal="center" vertical="center" wrapText="1"/>
    </xf>
    <xf numFmtId="0" fontId="1" fillId="8"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32" fillId="8" borderId="0" xfId="0" applyFont="1" applyFill="1" applyBorder="1" applyAlignment="1">
      <alignment horizontal="center" vertical="center"/>
    </xf>
    <xf numFmtId="0" fontId="28" fillId="8" borderId="0" xfId="0" applyFont="1" applyFill="1" applyBorder="1" applyAlignment="1">
      <alignment horizontal="center" vertical="center"/>
    </xf>
    <xf numFmtId="0" fontId="4" fillId="0" borderId="0" xfId="0" applyFont="1" applyAlignment="1">
      <alignment horizontal="center" vertical="center" wrapText="1"/>
    </xf>
    <xf numFmtId="0" fontId="1" fillId="0" borderId="14" xfId="0" applyFont="1" applyBorder="1" applyAlignment="1">
      <alignment horizontal="center" wrapText="1"/>
    </xf>
    <xf numFmtId="0" fontId="1" fillId="0" borderId="29" xfId="0" applyFont="1" applyBorder="1" applyAlignment="1">
      <alignment horizontal="center" wrapText="1"/>
    </xf>
    <xf numFmtId="0" fontId="1" fillId="0" borderId="15" xfId="0" applyFont="1" applyBorder="1" applyAlignment="1">
      <alignment horizontal="center" wrapText="1"/>
    </xf>
    <xf numFmtId="0" fontId="1" fillId="0" borderId="2" xfId="0" applyFont="1" applyBorder="1" applyAlignment="1">
      <alignment horizontal="center" vertical="center"/>
    </xf>
    <xf numFmtId="0" fontId="1" fillId="0" borderId="16" xfId="0" applyFont="1" applyBorder="1" applyAlignment="1">
      <alignment horizontal="center" vertical="center"/>
    </xf>
    <xf numFmtId="0" fontId="11" fillId="0" borderId="0" xfId="0" applyFont="1" applyAlignment="1">
      <alignment horizontal="center" vertical="center" wrapText="1"/>
    </xf>
    <xf numFmtId="0" fontId="1" fillId="0" borderId="8" xfId="0" applyFont="1" applyBorder="1" applyAlignment="1">
      <alignment horizontal="center" vertical="center"/>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6" fillId="0" borderId="0" xfId="0" applyFont="1" applyAlignment="1">
      <alignment horizontal="center" vertical="center"/>
    </xf>
    <xf numFmtId="0" fontId="1" fillId="0" borderId="3" xfId="0" applyFont="1" applyBorder="1" applyAlignment="1">
      <alignment horizontal="center" wrapText="1"/>
    </xf>
    <xf numFmtId="0" fontId="1" fillId="0" borderId="17" xfId="0" applyFont="1" applyBorder="1" applyAlignment="1">
      <alignment horizontal="center" wrapText="1"/>
    </xf>
    <xf numFmtId="0" fontId="1" fillId="0" borderId="9" xfId="0" applyFont="1" applyBorder="1" applyAlignment="1">
      <alignment horizontal="center" wrapText="1"/>
    </xf>
    <xf numFmtId="0" fontId="1" fillId="0" borderId="25"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 xfId="0" applyFont="1" applyBorder="1" applyAlignment="1">
      <alignment horizontal="center" wrapText="1"/>
    </xf>
    <xf numFmtId="0" fontId="7" fillId="0" borderId="9" xfId="0" applyFont="1" applyBorder="1" applyAlignment="1">
      <alignment horizont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7" fillId="0" borderId="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27" xfId="0" applyFont="1" applyBorder="1" applyAlignment="1">
      <alignment horizontal="center" vertical="center" wrapText="1"/>
    </xf>
    <xf numFmtId="0" fontId="7" fillId="0" borderId="6" xfId="0" applyFont="1" applyBorder="1" applyAlignment="1">
      <alignment horizontal="center" wrapText="1"/>
    </xf>
    <xf numFmtId="0" fontId="4" fillId="0" borderId="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3" xfId="0" applyFont="1" applyBorder="1" applyAlignment="1">
      <alignment horizontal="center" wrapText="1"/>
    </xf>
    <xf numFmtId="0" fontId="8" fillId="0" borderId="6" xfId="0" applyFont="1" applyBorder="1" applyAlignment="1">
      <alignment horizontal="center" wrapText="1"/>
    </xf>
    <xf numFmtId="0" fontId="1" fillId="0" borderId="25" xfId="0" applyFont="1" applyBorder="1" applyAlignment="1">
      <alignment horizontal="center" vertical="center"/>
    </xf>
    <xf numFmtId="0" fontId="1" fillId="0" borderId="27" xfId="0" applyFont="1" applyBorder="1" applyAlignment="1">
      <alignment horizontal="center" vertical="center"/>
    </xf>
    <xf numFmtId="44" fontId="1" fillId="0" borderId="14" xfId="1" applyFont="1" applyBorder="1" applyAlignment="1" applyProtection="1">
      <alignment horizontal="center" vertical="center"/>
    </xf>
    <xf numFmtId="44" fontId="1" fillId="0" borderId="15" xfId="1" applyFont="1" applyBorder="1" applyAlignment="1" applyProtection="1">
      <alignment horizontal="center" vertical="center"/>
    </xf>
    <xf numFmtId="44" fontId="1" fillId="0" borderId="25" xfId="1" applyFont="1" applyBorder="1" applyAlignment="1" applyProtection="1">
      <alignment horizontal="center" vertical="center"/>
    </xf>
    <xf numFmtId="44" fontId="1" fillId="0" borderId="27" xfId="1" applyFont="1" applyBorder="1" applyAlignment="1" applyProtection="1">
      <alignment horizontal="center" vertical="center"/>
    </xf>
    <xf numFmtId="165" fontId="4" fillId="4" borderId="33" xfId="1" applyNumberFormat="1" applyFont="1" applyFill="1" applyBorder="1" applyAlignment="1" applyProtection="1">
      <alignment horizontal="center" vertical="center" wrapText="1"/>
    </xf>
    <xf numFmtId="165" fontId="4" fillId="4" borderId="34" xfId="1" applyNumberFormat="1" applyFont="1" applyFill="1" applyBorder="1" applyAlignment="1" applyProtection="1">
      <alignment horizontal="center" vertical="center" wrapText="1"/>
    </xf>
    <xf numFmtId="0" fontId="7" fillId="0" borderId="17" xfId="0" applyFont="1" applyBorder="1" applyAlignment="1">
      <alignment horizontal="center" wrapText="1"/>
    </xf>
  </cellXfs>
  <cellStyles count="5">
    <cellStyle name="Excel Built-in Normal" xfId="4" xr:uid="{00000000-0005-0000-0000-000000000000}"/>
    <cellStyle name="Гиперссылка" xfId="2" xr:uid="{00000000-0005-0000-0000-000001000000}"/>
    <cellStyle name="Денежный" xfId="1" builtinId="4"/>
    <cellStyle name="Обычный" xfId="0" builtinId="0"/>
    <cellStyle name="Финансовый" xfId="3" builtinId="3"/>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CC"/>
      <color rgb="FFFF3300"/>
      <color rgb="FF99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s://za-stroi.ru/catalog/emal_akrilovaya/37409/" TargetMode="External"/><Relationship Id="rId18" Type="http://schemas.openxmlformats.org/officeDocument/2006/relationships/image" Target="../media/image9.png"/><Relationship Id="rId26" Type="http://schemas.openxmlformats.org/officeDocument/2006/relationships/image" Target="../media/image13.png"/><Relationship Id="rId39" Type="http://schemas.openxmlformats.org/officeDocument/2006/relationships/image" Target="../media/image22.png"/><Relationship Id="rId3" Type="http://schemas.openxmlformats.org/officeDocument/2006/relationships/hyperlink" Target="https://za-stroi.ru/catalog/?q=%D0%B7%D1%81+33" TargetMode="External"/><Relationship Id="rId21" Type="http://schemas.openxmlformats.org/officeDocument/2006/relationships/hyperlink" Target="https://za-stroi.ru/catalog/fasadnaya_kraska/37408/" TargetMode="External"/><Relationship Id="rId34" Type="http://schemas.openxmlformats.org/officeDocument/2006/relationships/image" Target="../media/image18.png"/><Relationship Id="rId42" Type="http://schemas.openxmlformats.org/officeDocument/2006/relationships/hyperlink" Target="#'&#1040;&#1051;&#1050;&#1048;&#1044;&#1053;&#1040;&#1071; &#1055;&#1056;&#1054;&#1044;&#1059;&#1050;&#1062;&#1048;&#1071; '!A1"/><Relationship Id="rId7" Type="http://schemas.openxmlformats.org/officeDocument/2006/relationships/hyperlink" Target="https://za-stroi.ru/catalog/drugaya_produktsiya/37416/" TargetMode="External"/><Relationship Id="rId12" Type="http://schemas.openxmlformats.org/officeDocument/2006/relationships/image" Target="../media/image6.png"/><Relationship Id="rId17" Type="http://schemas.openxmlformats.org/officeDocument/2006/relationships/hyperlink" Target="https://za-stroi.ru/catalog/fasadnaya_kraska/37407/" TargetMode="External"/><Relationship Id="rId25" Type="http://schemas.openxmlformats.org/officeDocument/2006/relationships/hyperlink" Target="https://za-stroi.ru/catalog/gruntovki_1/37413/" TargetMode="External"/><Relationship Id="rId33" Type="http://schemas.openxmlformats.org/officeDocument/2006/relationships/hyperlink" Target="https://za-stroi.ru/catalog/gruntovki_1/37411/" TargetMode="External"/><Relationship Id="rId38" Type="http://schemas.openxmlformats.org/officeDocument/2006/relationships/image" Target="../media/image21.png"/><Relationship Id="rId2" Type="http://schemas.openxmlformats.org/officeDocument/2006/relationships/image" Target="../media/image1.png"/><Relationship Id="rId16" Type="http://schemas.openxmlformats.org/officeDocument/2006/relationships/image" Target="../media/image8.png"/><Relationship Id="rId20" Type="http://schemas.openxmlformats.org/officeDocument/2006/relationships/image" Target="../media/image10.png"/><Relationship Id="rId29" Type="http://schemas.openxmlformats.org/officeDocument/2006/relationships/image" Target="../media/image15.png"/><Relationship Id="rId41" Type="http://schemas.openxmlformats.org/officeDocument/2006/relationships/image" Target="../media/image24.png"/><Relationship Id="rId1" Type="http://schemas.openxmlformats.org/officeDocument/2006/relationships/hyperlink" Target="https://za-stroi.ru/catalog/kraska/37398/" TargetMode="External"/><Relationship Id="rId6" Type="http://schemas.openxmlformats.org/officeDocument/2006/relationships/image" Target="../media/image3.png"/><Relationship Id="rId11" Type="http://schemas.openxmlformats.org/officeDocument/2006/relationships/hyperlink" Target="https://za-stroi.ru/catalog/kraska/37400/" TargetMode="External"/><Relationship Id="rId24" Type="http://schemas.openxmlformats.org/officeDocument/2006/relationships/image" Target="../media/image12.png"/><Relationship Id="rId32" Type="http://schemas.openxmlformats.org/officeDocument/2006/relationships/image" Target="../media/image17.png"/><Relationship Id="rId37" Type="http://schemas.openxmlformats.org/officeDocument/2006/relationships/image" Target="../media/image20.png"/><Relationship Id="rId40" Type="http://schemas.openxmlformats.org/officeDocument/2006/relationships/image" Target="../media/image23.png"/><Relationship Id="rId45" Type="http://schemas.openxmlformats.org/officeDocument/2006/relationships/image" Target="../media/image26.png"/><Relationship Id="rId5" Type="http://schemas.openxmlformats.org/officeDocument/2006/relationships/hyperlink" Target="https://za-stroi.ru/catalog/fasadnaya_kraska/37405/" TargetMode="External"/><Relationship Id="rId15" Type="http://schemas.openxmlformats.org/officeDocument/2006/relationships/hyperlink" Target="https://za-stroi.ru/catalog/fasadnaya_kraska/37406/" TargetMode="External"/><Relationship Id="rId23" Type="http://schemas.openxmlformats.org/officeDocument/2006/relationships/hyperlink" Target="https://za-stroi.ru/catalog/gruntovki_1/37412/" TargetMode="External"/><Relationship Id="rId28" Type="http://schemas.openxmlformats.org/officeDocument/2006/relationships/image" Target="../media/image14.png"/><Relationship Id="rId36" Type="http://schemas.openxmlformats.org/officeDocument/2006/relationships/image" Target="../media/image19.png"/><Relationship Id="rId10" Type="http://schemas.openxmlformats.org/officeDocument/2006/relationships/image" Target="../media/image5.png"/><Relationship Id="rId19" Type="http://schemas.openxmlformats.org/officeDocument/2006/relationships/hyperlink" Target="https://za-stroi.ru/catalog/kraska/37402/" TargetMode="External"/><Relationship Id="rId31" Type="http://schemas.openxmlformats.org/officeDocument/2006/relationships/hyperlink" Target="https://za-stroi.ru/catalog/gruntovki_1/37410/" TargetMode="External"/><Relationship Id="rId44" Type="http://schemas.openxmlformats.org/officeDocument/2006/relationships/image" Target="../media/image25.png"/><Relationship Id="rId4" Type="http://schemas.openxmlformats.org/officeDocument/2006/relationships/image" Target="../media/image2.png"/><Relationship Id="rId9" Type="http://schemas.openxmlformats.org/officeDocument/2006/relationships/hyperlink" Target="https://za-stroi.ru/catalog/kraska/37399/" TargetMode="External"/><Relationship Id="rId14" Type="http://schemas.openxmlformats.org/officeDocument/2006/relationships/image" Target="../media/image7.png"/><Relationship Id="rId22" Type="http://schemas.openxmlformats.org/officeDocument/2006/relationships/image" Target="../media/image11.png"/><Relationship Id="rId27" Type="http://schemas.openxmlformats.org/officeDocument/2006/relationships/hyperlink" Target="https://za-stroi.ru/catalog/kraska_dlya_metalla/37404/" TargetMode="External"/><Relationship Id="rId30" Type="http://schemas.openxmlformats.org/officeDocument/2006/relationships/image" Target="../media/image16.png"/><Relationship Id="rId35" Type="http://schemas.openxmlformats.org/officeDocument/2006/relationships/hyperlink" Target="https://za-stroi.ru/catalog/drugaya_produktsiya/37415/" TargetMode="External"/><Relationship Id="rId43" Type="http://schemas.openxmlformats.org/officeDocument/2006/relationships/hyperlink" Target="https://za-stroi.ru/catalog/fasadnaya_kraska/37443/"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za-stroi.ru/catalog/alkidnaya_produktsiya_/37437/" TargetMode="External"/><Relationship Id="rId13" Type="http://schemas.openxmlformats.org/officeDocument/2006/relationships/image" Target="../media/image31.png"/><Relationship Id="rId18" Type="http://schemas.openxmlformats.org/officeDocument/2006/relationships/image" Target="../media/image34.png"/><Relationship Id="rId3" Type="http://schemas.openxmlformats.org/officeDocument/2006/relationships/image" Target="../media/image16.png"/><Relationship Id="rId7" Type="http://schemas.openxmlformats.org/officeDocument/2006/relationships/image" Target="../media/image28.png"/><Relationship Id="rId12" Type="http://schemas.openxmlformats.org/officeDocument/2006/relationships/hyperlink" Target="https://za-stroi.ru/catalog/alkidnaya_produktsiya_/37439/" TargetMode="External"/><Relationship Id="rId17" Type="http://schemas.openxmlformats.org/officeDocument/2006/relationships/image" Target="../media/image33.png"/><Relationship Id="rId2" Type="http://schemas.openxmlformats.org/officeDocument/2006/relationships/hyperlink" Target="https://za-stroi.ru/catalog/?q=%D0%B7%D1%81+33" TargetMode="External"/><Relationship Id="rId16" Type="http://schemas.openxmlformats.org/officeDocument/2006/relationships/hyperlink" Target="https://za-stroi.ru/catalog/alkidnaya_produktsiya_/37441/" TargetMode="External"/><Relationship Id="rId1" Type="http://schemas.openxmlformats.org/officeDocument/2006/relationships/image" Target="../media/image15.png"/><Relationship Id="rId6" Type="http://schemas.openxmlformats.org/officeDocument/2006/relationships/hyperlink" Target="https://za-stroi.ru/catalog/alkidnaya_produktsiya_/37436/" TargetMode="External"/><Relationship Id="rId11" Type="http://schemas.openxmlformats.org/officeDocument/2006/relationships/image" Target="../media/image30.png"/><Relationship Id="rId5" Type="http://schemas.openxmlformats.org/officeDocument/2006/relationships/image" Target="../media/image27.png"/><Relationship Id="rId15" Type="http://schemas.openxmlformats.org/officeDocument/2006/relationships/image" Target="../media/image32.png"/><Relationship Id="rId10" Type="http://schemas.openxmlformats.org/officeDocument/2006/relationships/hyperlink" Target="https://za-stroi.ru/catalog/alkidnaya_produktsiya_/37438/" TargetMode="External"/><Relationship Id="rId19" Type="http://schemas.openxmlformats.org/officeDocument/2006/relationships/hyperlink" Target="#'&#1042;&#1044; &#1055;&#1056;&#1054;&#1044;&#1059;&#1050;&#1062;&#1048;&#1071;'!A1"/><Relationship Id="rId4" Type="http://schemas.openxmlformats.org/officeDocument/2006/relationships/hyperlink" Target="https://za-stroi.ru/catalog/alkidnaya_produktsiya_/37435/" TargetMode="External"/><Relationship Id="rId9" Type="http://schemas.openxmlformats.org/officeDocument/2006/relationships/image" Target="../media/image29.png"/><Relationship Id="rId14" Type="http://schemas.openxmlformats.org/officeDocument/2006/relationships/hyperlink" Target="https://za-stroi.ru/catalog/alkidnaya_produktsiya_/37440/"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s://za-stroi.ru/catalog/emal_akrilovaya/37409/" TargetMode="External"/><Relationship Id="rId18" Type="http://schemas.openxmlformats.org/officeDocument/2006/relationships/image" Target="../media/image9.png"/><Relationship Id="rId26" Type="http://schemas.openxmlformats.org/officeDocument/2006/relationships/image" Target="../media/image13.png"/><Relationship Id="rId3" Type="http://schemas.openxmlformats.org/officeDocument/2006/relationships/hyperlink" Target="https://za-stroi.ru/catalog/?q=%D0%B7%D1%81+33" TargetMode="External"/><Relationship Id="rId21" Type="http://schemas.openxmlformats.org/officeDocument/2006/relationships/hyperlink" Target="https://za-stroi.ru/catalog/fasadnaya_kraska/37408/" TargetMode="External"/><Relationship Id="rId34" Type="http://schemas.openxmlformats.org/officeDocument/2006/relationships/image" Target="../media/image18.png"/><Relationship Id="rId7" Type="http://schemas.openxmlformats.org/officeDocument/2006/relationships/hyperlink" Target="https://za-stroi.ru/catalog/drugaya_produktsiya/37416/" TargetMode="External"/><Relationship Id="rId12" Type="http://schemas.openxmlformats.org/officeDocument/2006/relationships/image" Target="../media/image6.png"/><Relationship Id="rId17" Type="http://schemas.openxmlformats.org/officeDocument/2006/relationships/hyperlink" Target="https://za-stroi.ru/catalog/fasadnaya_kraska/37407/" TargetMode="External"/><Relationship Id="rId25" Type="http://schemas.openxmlformats.org/officeDocument/2006/relationships/hyperlink" Target="https://za-stroi.ru/catalog/gruntovki_1/37413/" TargetMode="External"/><Relationship Id="rId33" Type="http://schemas.openxmlformats.org/officeDocument/2006/relationships/hyperlink" Target="https://za-stroi.ru/catalog/gruntovki_1/37411/" TargetMode="External"/><Relationship Id="rId38" Type="http://schemas.openxmlformats.org/officeDocument/2006/relationships/image" Target="../media/image25.png"/><Relationship Id="rId2" Type="http://schemas.openxmlformats.org/officeDocument/2006/relationships/image" Target="../media/image1.png"/><Relationship Id="rId16" Type="http://schemas.openxmlformats.org/officeDocument/2006/relationships/image" Target="../media/image8.png"/><Relationship Id="rId20" Type="http://schemas.openxmlformats.org/officeDocument/2006/relationships/image" Target="../media/image10.png"/><Relationship Id="rId29" Type="http://schemas.openxmlformats.org/officeDocument/2006/relationships/image" Target="../media/image15.png"/><Relationship Id="rId1" Type="http://schemas.openxmlformats.org/officeDocument/2006/relationships/hyperlink" Target="https://za-stroi.ru/catalog/kraska/37398/" TargetMode="External"/><Relationship Id="rId6" Type="http://schemas.openxmlformats.org/officeDocument/2006/relationships/image" Target="../media/image3.png"/><Relationship Id="rId11" Type="http://schemas.openxmlformats.org/officeDocument/2006/relationships/hyperlink" Target="https://za-stroi.ru/catalog/kraska/37400/" TargetMode="External"/><Relationship Id="rId24" Type="http://schemas.openxmlformats.org/officeDocument/2006/relationships/image" Target="../media/image12.png"/><Relationship Id="rId32" Type="http://schemas.openxmlformats.org/officeDocument/2006/relationships/image" Target="../media/image17.png"/><Relationship Id="rId37" Type="http://schemas.openxmlformats.org/officeDocument/2006/relationships/hyperlink" Target="https://za-stroi.ru/catalog/fasadnaya_kraska/37443/" TargetMode="External"/><Relationship Id="rId5" Type="http://schemas.openxmlformats.org/officeDocument/2006/relationships/hyperlink" Target="https://za-stroi.ru/catalog/fasadnaya_kraska/37405/" TargetMode="External"/><Relationship Id="rId15" Type="http://schemas.openxmlformats.org/officeDocument/2006/relationships/hyperlink" Target="https://za-stroi.ru/catalog/fasadnaya_kraska/37406/" TargetMode="External"/><Relationship Id="rId23" Type="http://schemas.openxmlformats.org/officeDocument/2006/relationships/hyperlink" Target="https://za-stroi.ru/catalog/gruntovki_1/37412/" TargetMode="External"/><Relationship Id="rId28" Type="http://schemas.openxmlformats.org/officeDocument/2006/relationships/image" Target="../media/image14.png"/><Relationship Id="rId36" Type="http://schemas.openxmlformats.org/officeDocument/2006/relationships/image" Target="../media/image19.png"/><Relationship Id="rId10" Type="http://schemas.openxmlformats.org/officeDocument/2006/relationships/image" Target="../media/image5.png"/><Relationship Id="rId19" Type="http://schemas.openxmlformats.org/officeDocument/2006/relationships/hyperlink" Target="https://za-stroi.ru/catalog/kraska/37402/" TargetMode="External"/><Relationship Id="rId31" Type="http://schemas.openxmlformats.org/officeDocument/2006/relationships/hyperlink" Target="https://za-stroi.ru/catalog/gruntovki_1/37410/" TargetMode="External"/><Relationship Id="rId4" Type="http://schemas.openxmlformats.org/officeDocument/2006/relationships/image" Target="../media/image2.png"/><Relationship Id="rId9" Type="http://schemas.openxmlformats.org/officeDocument/2006/relationships/hyperlink" Target="https://za-stroi.ru/catalog/kraska/37399/" TargetMode="External"/><Relationship Id="rId14" Type="http://schemas.openxmlformats.org/officeDocument/2006/relationships/image" Target="../media/image7.png"/><Relationship Id="rId22" Type="http://schemas.openxmlformats.org/officeDocument/2006/relationships/image" Target="../media/image11.png"/><Relationship Id="rId27" Type="http://schemas.openxmlformats.org/officeDocument/2006/relationships/hyperlink" Target="https://za-stroi.ru/catalog/kraska_dlya_metalla/37404/" TargetMode="External"/><Relationship Id="rId30" Type="http://schemas.openxmlformats.org/officeDocument/2006/relationships/image" Target="../media/image16.png"/><Relationship Id="rId35" Type="http://schemas.openxmlformats.org/officeDocument/2006/relationships/hyperlink" Target="https://za-stroi.ru/catalog/drugaya_produktsiya/37415/"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https://za-stroi.ru/catalog/alkidnaya_produktsiya_/37437/" TargetMode="External"/><Relationship Id="rId13" Type="http://schemas.openxmlformats.org/officeDocument/2006/relationships/image" Target="../media/image31.png"/><Relationship Id="rId18" Type="http://schemas.openxmlformats.org/officeDocument/2006/relationships/image" Target="../media/image34.png"/><Relationship Id="rId3" Type="http://schemas.openxmlformats.org/officeDocument/2006/relationships/image" Target="../media/image16.png"/><Relationship Id="rId7" Type="http://schemas.openxmlformats.org/officeDocument/2006/relationships/image" Target="../media/image28.png"/><Relationship Id="rId12" Type="http://schemas.openxmlformats.org/officeDocument/2006/relationships/hyperlink" Target="https://za-stroi.ru/catalog/alkidnaya_produktsiya_/37439/" TargetMode="External"/><Relationship Id="rId17" Type="http://schemas.openxmlformats.org/officeDocument/2006/relationships/image" Target="../media/image33.png"/><Relationship Id="rId2" Type="http://schemas.openxmlformats.org/officeDocument/2006/relationships/hyperlink" Target="https://za-stroi.ru/catalog/?q=%D0%B7%D1%81+33" TargetMode="External"/><Relationship Id="rId16" Type="http://schemas.openxmlformats.org/officeDocument/2006/relationships/hyperlink" Target="https://za-stroi.ru/catalog/alkidnaya_produktsiya_/37441/" TargetMode="External"/><Relationship Id="rId1" Type="http://schemas.openxmlformats.org/officeDocument/2006/relationships/image" Target="../media/image15.png"/><Relationship Id="rId6" Type="http://schemas.openxmlformats.org/officeDocument/2006/relationships/hyperlink" Target="https://za-stroi.ru/catalog/alkidnaya_produktsiya_/37436/" TargetMode="External"/><Relationship Id="rId11" Type="http://schemas.openxmlformats.org/officeDocument/2006/relationships/image" Target="../media/image30.png"/><Relationship Id="rId5" Type="http://schemas.openxmlformats.org/officeDocument/2006/relationships/image" Target="../media/image27.png"/><Relationship Id="rId15" Type="http://schemas.openxmlformats.org/officeDocument/2006/relationships/image" Target="../media/image32.png"/><Relationship Id="rId10" Type="http://schemas.openxmlformats.org/officeDocument/2006/relationships/hyperlink" Target="https://za-stroi.ru/catalog/alkidnaya_produktsiya_/37438/" TargetMode="External"/><Relationship Id="rId4" Type="http://schemas.openxmlformats.org/officeDocument/2006/relationships/hyperlink" Target="https://za-stroi.ru/catalog/alkidnaya_produktsiya_/37435/" TargetMode="External"/><Relationship Id="rId9" Type="http://schemas.openxmlformats.org/officeDocument/2006/relationships/image" Target="../media/image29.png"/><Relationship Id="rId14" Type="http://schemas.openxmlformats.org/officeDocument/2006/relationships/hyperlink" Target="https://za-stroi.ru/catalog/alkidnaya_produktsiya_/37440/"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s://za-stroi.ru/catalog/emal_akrilovaya/37409/" TargetMode="External"/><Relationship Id="rId18" Type="http://schemas.openxmlformats.org/officeDocument/2006/relationships/image" Target="../media/image9.png"/><Relationship Id="rId26" Type="http://schemas.openxmlformats.org/officeDocument/2006/relationships/image" Target="../media/image13.png"/><Relationship Id="rId39" Type="http://schemas.openxmlformats.org/officeDocument/2006/relationships/image" Target="../media/image25.png"/><Relationship Id="rId3" Type="http://schemas.openxmlformats.org/officeDocument/2006/relationships/hyperlink" Target="https://za-stroi.ru/catalog/?q=%D0%B7%D1%81+33" TargetMode="External"/><Relationship Id="rId21" Type="http://schemas.openxmlformats.org/officeDocument/2006/relationships/hyperlink" Target="https://za-stroi.ru/catalog/fasadnaya_kraska/37408/" TargetMode="External"/><Relationship Id="rId34" Type="http://schemas.openxmlformats.org/officeDocument/2006/relationships/image" Target="../media/image18.png"/><Relationship Id="rId7" Type="http://schemas.openxmlformats.org/officeDocument/2006/relationships/hyperlink" Target="https://za-stroi.ru/catalog/drugaya_produktsiya/37416/" TargetMode="External"/><Relationship Id="rId12" Type="http://schemas.openxmlformats.org/officeDocument/2006/relationships/image" Target="../media/image6.png"/><Relationship Id="rId17" Type="http://schemas.openxmlformats.org/officeDocument/2006/relationships/hyperlink" Target="https://za-stroi.ru/catalog/fasadnaya_kraska/37407/" TargetMode="External"/><Relationship Id="rId25" Type="http://schemas.openxmlformats.org/officeDocument/2006/relationships/hyperlink" Target="https://za-stroi.ru/catalog/gruntovki_1/37413/" TargetMode="External"/><Relationship Id="rId33" Type="http://schemas.openxmlformats.org/officeDocument/2006/relationships/hyperlink" Target="https://za-stroi.ru/catalog/gruntovki_1/37411/" TargetMode="External"/><Relationship Id="rId38" Type="http://schemas.openxmlformats.org/officeDocument/2006/relationships/hyperlink" Target="https://za-stroi.ru/catalog/fasadnaya_kraska/37443/" TargetMode="External"/><Relationship Id="rId2" Type="http://schemas.openxmlformats.org/officeDocument/2006/relationships/image" Target="../media/image1.png"/><Relationship Id="rId16" Type="http://schemas.openxmlformats.org/officeDocument/2006/relationships/image" Target="../media/image8.png"/><Relationship Id="rId20" Type="http://schemas.openxmlformats.org/officeDocument/2006/relationships/image" Target="../media/image10.png"/><Relationship Id="rId29" Type="http://schemas.openxmlformats.org/officeDocument/2006/relationships/image" Target="../media/image15.png"/><Relationship Id="rId1" Type="http://schemas.openxmlformats.org/officeDocument/2006/relationships/hyperlink" Target="https://za-stroi.ru/catalog/kraska/37398/" TargetMode="External"/><Relationship Id="rId6" Type="http://schemas.openxmlformats.org/officeDocument/2006/relationships/image" Target="../media/image3.png"/><Relationship Id="rId11" Type="http://schemas.openxmlformats.org/officeDocument/2006/relationships/hyperlink" Target="https://za-stroi.ru/catalog/kraska/37400/" TargetMode="External"/><Relationship Id="rId24" Type="http://schemas.openxmlformats.org/officeDocument/2006/relationships/image" Target="../media/image12.png"/><Relationship Id="rId32" Type="http://schemas.openxmlformats.org/officeDocument/2006/relationships/image" Target="../media/image17.png"/><Relationship Id="rId37" Type="http://schemas.openxmlformats.org/officeDocument/2006/relationships/hyperlink" Target="#'&#1040;&#1051;&#1050;&#1048;&#1044;&#1053;&#1040;&#1071; &#1055;&#1056;&#1054;&#1044;&#1059;&#1050;&#1062;&#1048;&#1071; '!A1"/><Relationship Id="rId5" Type="http://schemas.openxmlformats.org/officeDocument/2006/relationships/hyperlink" Target="https://za-stroi.ru/catalog/fasadnaya_kraska/37405/" TargetMode="External"/><Relationship Id="rId15" Type="http://schemas.openxmlformats.org/officeDocument/2006/relationships/hyperlink" Target="https://za-stroi.ru/catalog/fasadnaya_kraska/37406/" TargetMode="External"/><Relationship Id="rId23" Type="http://schemas.openxmlformats.org/officeDocument/2006/relationships/hyperlink" Target="https://za-stroi.ru/catalog/gruntovki_1/37412/" TargetMode="External"/><Relationship Id="rId28" Type="http://schemas.openxmlformats.org/officeDocument/2006/relationships/image" Target="../media/image14.png"/><Relationship Id="rId36" Type="http://schemas.openxmlformats.org/officeDocument/2006/relationships/image" Target="../media/image19.png"/><Relationship Id="rId10" Type="http://schemas.openxmlformats.org/officeDocument/2006/relationships/image" Target="../media/image5.png"/><Relationship Id="rId19" Type="http://schemas.openxmlformats.org/officeDocument/2006/relationships/hyperlink" Target="https://za-stroi.ru/catalog/kraska/37402/" TargetMode="External"/><Relationship Id="rId31" Type="http://schemas.openxmlformats.org/officeDocument/2006/relationships/hyperlink" Target="https://za-stroi.ru/catalog/gruntovki_1/37410/" TargetMode="External"/><Relationship Id="rId4" Type="http://schemas.openxmlformats.org/officeDocument/2006/relationships/image" Target="../media/image2.png"/><Relationship Id="rId9" Type="http://schemas.openxmlformats.org/officeDocument/2006/relationships/hyperlink" Target="https://za-stroi.ru/catalog/kraska/37399/" TargetMode="External"/><Relationship Id="rId14" Type="http://schemas.openxmlformats.org/officeDocument/2006/relationships/image" Target="../media/image7.png"/><Relationship Id="rId22" Type="http://schemas.openxmlformats.org/officeDocument/2006/relationships/image" Target="../media/image11.png"/><Relationship Id="rId27" Type="http://schemas.openxmlformats.org/officeDocument/2006/relationships/hyperlink" Target="https://za-stroi.ru/catalog/kraska_dlya_metalla/37404/" TargetMode="External"/><Relationship Id="rId30" Type="http://schemas.openxmlformats.org/officeDocument/2006/relationships/image" Target="../media/image16.png"/><Relationship Id="rId35" Type="http://schemas.openxmlformats.org/officeDocument/2006/relationships/hyperlink" Target="https://za-stroi.ru/catalog/drugaya_produktsiya/37415/"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media/image35.jpeg"/></Relationships>
</file>

<file path=xl/drawings/drawing1.xml><?xml version="1.0" encoding="utf-8"?>
<xdr:wsDr xmlns:xdr="http://schemas.openxmlformats.org/drawingml/2006/spreadsheetDrawing" xmlns:a="http://schemas.openxmlformats.org/drawingml/2006/main">
  <xdr:twoCellAnchor editAs="absolute">
    <xdr:from>
      <xdr:col>0</xdr:col>
      <xdr:colOff>1209237</xdr:colOff>
      <xdr:row>5</xdr:row>
      <xdr:rowOff>87305</xdr:rowOff>
    </xdr:from>
    <xdr:to>
      <xdr:col>2</xdr:col>
      <xdr:colOff>64684</xdr:colOff>
      <xdr:row>7</xdr:row>
      <xdr:rowOff>251088</xdr:rowOff>
    </xdr:to>
    <xdr:pic>
      <xdr:nvPicPr>
        <xdr:cNvPr id="3" name="Рисунок 2">
          <a:hlinkClick xmlns:r="http://schemas.openxmlformats.org/officeDocument/2006/relationships" r:id="rId1"/>
          <a:extLst>
            <a:ext uri="{FF2B5EF4-FFF2-40B4-BE49-F238E27FC236}">
              <a16:creationId xmlns:a16="http://schemas.microsoft.com/office/drawing/2014/main" id="{C731D3B7-A8FA-46BE-8D88-7EB6B48E7C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9237" y="3162042"/>
          <a:ext cx="1065392" cy="778730"/>
        </a:xfrm>
        <a:prstGeom prst="rect">
          <a:avLst/>
        </a:prstGeom>
      </xdr:spPr>
    </xdr:pic>
    <xdr:clientData/>
  </xdr:twoCellAnchor>
  <xdr:twoCellAnchor editAs="absolute">
    <xdr:from>
      <xdr:col>0</xdr:col>
      <xdr:colOff>1207695</xdr:colOff>
      <xdr:row>53</xdr:row>
      <xdr:rowOff>84093</xdr:rowOff>
    </xdr:from>
    <xdr:to>
      <xdr:col>2</xdr:col>
      <xdr:colOff>137942</xdr:colOff>
      <xdr:row>56</xdr:row>
      <xdr:rowOff>12036</xdr:rowOff>
    </xdr:to>
    <xdr:pic>
      <xdr:nvPicPr>
        <xdr:cNvPr id="7" name="Рисунок 6">
          <a:hlinkClick xmlns:r="http://schemas.openxmlformats.org/officeDocument/2006/relationships" r:id="rId3"/>
          <a:extLst>
            <a:ext uri="{FF2B5EF4-FFF2-40B4-BE49-F238E27FC236}">
              <a16:creationId xmlns:a16="http://schemas.microsoft.com/office/drawing/2014/main" id="{6E609523-0BF9-49BB-8995-3EA560FF79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07695" y="19721039"/>
          <a:ext cx="1154463" cy="854700"/>
        </a:xfrm>
        <a:prstGeom prst="rect">
          <a:avLst/>
        </a:prstGeom>
      </xdr:spPr>
    </xdr:pic>
    <xdr:clientData/>
  </xdr:twoCellAnchor>
  <xdr:twoCellAnchor editAs="oneCell">
    <xdr:from>
      <xdr:col>0</xdr:col>
      <xdr:colOff>1165359</xdr:colOff>
      <xdr:row>18</xdr:row>
      <xdr:rowOff>21725</xdr:rowOff>
    </xdr:from>
    <xdr:to>
      <xdr:col>2</xdr:col>
      <xdr:colOff>109706</xdr:colOff>
      <xdr:row>20</xdr:row>
      <xdr:rowOff>255447</xdr:rowOff>
    </xdr:to>
    <xdr:pic>
      <xdr:nvPicPr>
        <xdr:cNvPr id="9" name="Рисунок 8">
          <a:hlinkClick xmlns:r="http://schemas.openxmlformats.org/officeDocument/2006/relationships" r:id="rId5"/>
          <a:extLst>
            <a:ext uri="{FF2B5EF4-FFF2-40B4-BE49-F238E27FC236}">
              <a16:creationId xmlns:a16="http://schemas.microsoft.com/office/drawing/2014/main" id="{94EF7C13-71AE-485C-A10D-7266FF23E1C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65359" y="7008152"/>
          <a:ext cx="1167059" cy="876591"/>
        </a:xfrm>
        <a:prstGeom prst="rect">
          <a:avLst/>
        </a:prstGeom>
      </xdr:spPr>
    </xdr:pic>
    <xdr:clientData/>
  </xdr:twoCellAnchor>
  <xdr:twoCellAnchor editAs="absolute">
    <xdr:from>
      <xdr:col>0</xdr:col>
      <xdr:colOff>1189420</xdr:colOff>
      <xdr:row>49</xdr:row>
      <xdr:rowOff>150116</xdr:rowOff>
    </xdr:from>
    <xdr:to>
      <xdr:col>2</xdr:col>
      <xdr:colOff>76488</xdr:colOff>
      <xdr:row>53</xdr:row>
      <xdr:rowOff>75685</xdr:rowOff>
    </xdr:to>
    <xdr:pic>
      <xdr:nvPicPr>
        <xdr:cNvPr id="11" name="Рисунок 10">
          <a:hlinkClick xmlns:r="http://schemas.openxmlformats.org/officeDocument/2006/relationships" r:id="rId7"/>
          <a:extLst>
            <a:ext uri="{FF2B5EF4-FFF2-40B4-BE49-F238E27FC236}">
              <a16:creationId xmlns:a16="http://schemas.microsoft.com/office/drawing/2014/main" id="{A4DA6F5F-2B9A-4774-BD48-189438153DE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89420" y="18623467"/>
          <a:ext cx="1111284" cy="1089164"/>
        </a:xfrm>
        <a:prstGeom prst="rect">
          <a:avLst/>
        </a:prstGeom>
      </xdr:spPr>
    </xdr:pic>
    <xdr:clientData/>
  </xdr:twoCellAnchor>
  <xdr:twoCellAnchor editAs="absolute">
    <xdr:from>
      <xdr:col>0</xdr:col>
      <xdr:colOff>1176278</xdr:colOff>
      <xdr:row>7</xdr:row>
      <xdr:rowOff>239631</xdr:rowOff>
    </xdr:from>
    <xdr:to>
      <xdr:col>2</xdr:col>
      <xdr:colOff>67285</xdr:colOff>
      <xdr:row>11</xdr:row>
      <xdr:rowOff>75256</xdr:rowOff>
    </xdr:to>
    <xdr:pic>
      <xdr:nvPicPr>
        <xdr:cNvPr id="13" name="Рисунок 12">
          <a:hlinkClick xmlns:r="http://schemas.openxmlformats.org/officeDocument/2006/relationships" r:id="rId9"/>
          <a:extLst>
            <a:ext uri="{FF2B5EF4-FFF2-40B4-BE49-F238E27FC236}">
              <a16:creationId xmlns:a16="http://schemas.microsoft.com/office/drawing/2014/main" id="{84C9E385-B941-4656-AF25-72E71805052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76278" y="3929315"/>
          <a:ext cx="1100952" cy="1065520"/>
        </a:xfrm>
        <a:prstGeom prst="rect">
          <a:avLst/>
        </a:prstGeom>
      </xdr:spPr>
    </xdr:pic>
    <xdr:clientData/>
  </xdr:twoCellAnchor>
  <xdr:twoCellAnchor editAs="oneCell">
    <xdr:from>
      <xdr:col>0</xdr:col>
      <xdr:colOff>1171292</xdr:colOff>
      <xdr:row>13</xdr:row>
      <xdr:rowOff>216626</xdr:rowOff>
    </xdr:from>
    <xdr:to>
      <xdr:col>2</xdr:col>
      <xdr:colOff>115639</xdr:colOff>
      <xdr:row>17</xdr:row>
      <xdr:rowOff>121920</xdr:rowOff>
    </xdr:to>
    <xdr:pic>
      <xdr:nvPicPr>
        <xdr:cNvPr id="15" name="Рисунок 14">
          <a:hlinkClick xmlns:r="http://schemas.openxmlformats.org/officeDocument/2006/relationships" r:id="rId11"/>
          <a:extLst>
            <a:ext uri="{FF2B5EF4-FFF2-40B4-BE49-F238E27FC236}">
              <a16:creationId xmlns:a16="http://schemas.microsoft.com/office/drawing/2014/main" id="{110E289E-5161-4DC4-9AD9-66A1622D6A0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71292" y="6051369"/>
          <a:ext cx="1163268" cy="1168036"/>
        </a:xfrm>
        <a:prstGeom prst="rect">
          <a:avLst/>
        </a:prstGeom>
      </xdr:spPr>
    </xdr:pic>
    <xdr:clientData/>
  </xdr:twoCellAnchor>
  <xdr:twoCellAnchor editAs="oneCell">
    <xdr:from>
      <xdr:col>0</xdr:col>
      <xdr:colOff>1177529</xdr:colOff>
      <xdr:row>35</xdr:row>
      <xdr:rowOff>214094</xdr:rowOff>
    </xdr:from>
    <xdr:to>
      <xdr:col>2</xdr:col>
      <xdr:colOff>137116</xdr:colOff>
      <xdr:row>39</xdr:row>
      <xdr:rowOff>141158</xdr:rowOff>
    </xdr:to>
    <xdr:pic>
      <xdr:nvPicPr>
        <xdr:cNvPr id="17" name="Рисунок 16">
          <a:hlinkClick xmlns:r="http://schemas.openxmlformats.org/officeDocument/2006/relationships" r:id="rId13"/>
          <a:extLst>
            <a:ext uri="{FF2B5EF4-FFF2-40B4-BE49-F238E27FC236}">
              <a16:creationId xmlns:a16="http://schemas.microsoft.com/office/drawing/2014/main" id="{A4698607-413A-4949-9C44-C65A1CE17F1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77529" y="12917723"/>
          <a:ext cx="1178508" cy="1189807"/>
        </a:xfrm>
        <a:prstGeom prst="rect">
          <a:avLst/>
        </a:prstGeom>
      </xdr:spPr>
    </xdr:pic>
    <xdr:clientData/>
  </xdr:twoCellAnchor>
  <xdr:twoCellAnchor editAs="oneCell">
    <xdr:from>
      <xdr:col>0</xdr:col>
      <xdr:colOff>1177235</xdr:colOff>
      <xdr:row>23</xdr:row>
      <xdr:rowOff>194561</xdr:rowOff>
    </xdr:from>
    <xdr:to>
      <xdr:col>2</xdr:col>
      <xdr:colOff>98722</xdr:colOff>
      <xdr:row>27</xdr:row>
      <xdr:rowOff>72640</xdr:rowOff>
    </xdr:to>
    <xdr:pic>
      <xdr:nvPicPr>
        <xdr:cNvPr id="19" name="Рисунок 18">
          <a:hlinkClick xmlns:r="http://schemas.openxmlformats.org/officeDocument/2006/relationships" r:id="rId15"/>
          <a:extLst>
            <a:ext uri="{FF2B5EF4-FFF2-40B4-BE49-F238E27FC236}">
              <a16:creationId xmlns:a16="http://schemas.microsoft.com/office/drawing/2014/main" id="{5ED1395C-4C2E-4C43-92F8-0F2BDBB066B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177235" y="9109961"/>
          <a:ext cx="1140408" cy="1140822"/>
        </a:xfrm>
        <a:prstGeom prst="rect">
          <a:avLst/>
        </a:prstGeom>
      </xdr:spPr>
    </xdr:pic>
    <xdr:clientData/>
  </xdr:twoCellAnchor>
  <xdr:twoCellAnchor editAs="oneCell">
    <xdr:from>
      <xdr:col>0</xdr:col>
      <xdr:colOff>1212511</xdr:colOff>
      <xdr:row>26</xdr:row>
      <xdr:rowOff>293915</xdr:rowOff>
    </xdr:from>
    <xdr:to>
      <xdr:col>2</xdr:col>
      <xdr:colOff>27318</xdr:colOff>
      <xdr:row>30</xdr:row>
      <xdr:rowOff>75111</xdr:rowOff>
    </xdr:to>
    <xdr:pic>
      <xdr:nvPicPr>
        <xdr:cNvPr id="21" name="Рисунок 20">
          <a:hlinkClick xmlns:r="http://schemas.openxmlformats.org/officeDocument/2006/relationships" r:id="rId17"/>
          <a:extLst>
            <a:ext uri="{FF2B5EF4-FFF2-40B4-BE49-F238E27FC236}">
              <a16:creationId xmlns:a16="http://schemas.microsoft.com/office/drawing/2014/main" id="{F8D92E4A-1B01-4924-90CA-978A7A321EF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212511" y="10156372"/>
          <a:ext cx="1033728" cy="1043939"/>
        </a:xfrm>
        <a:prstGeom prst="rect">
          <a:avLst/>
        </a:prstGeom>
      </xdr:spPr>
    </xdr:pic>
    <xdr:clientData/>
  </xdr:twoCellAnchor>
  <xdr:twoCellAnchor editAs="oneCell">
    <xdr:from>
      <xdr:col>0</xdr:col>
      <xdr:colOff>1207508</xdr:colOff>
      <xdr:row>29</xdr:row>
      <xdr:rowOff>282233</xdr:rowOff>
    </xdr:from>
    <xdr:to>
      <xdr:col>2</xdr:col>
      <xdr:colOff>83275</xdr:colOff>
      <xdr:row>33</xdr:row>
      <xdr:rowOff>129833</xdr:rowOff>
    </xdr:to>
    <xdr:pic>
      <xdr:nvPicPr>
        <xdr:cNvPr id="23" name="Рисунок 22">
          <a:hlinkClick xmlns:r="http://schemas.openxmlformats.org/officeDocument/2006/relationships" r:id="rId19"/>
          <a:extLst>
            <a:ext uri="{FF2B5EF4-FFF2-40B4-BE49-F238E27FC236}">
              <a16:creationId xmlns:a16="http://schemas.microsoft.com/office/drawing/2014/main" id="{2A3D11B3-CFD3-40E9-9821-465CDF6E156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207508" y="11091747"/>
          <a:ext cx="1094688" cy="1110343"/>
        </a:xfrm>
        <a:prstGeom prst="rect">
          <a:avLst/>
        </a:prstGeom>
      </xdr:spPr>
    </xdr:pic>
    <xdr:clientData/>
  </xdr:twoCellAnchor>
  <xdr:twoCellAnchor editAs="oneCell">
    <xdr:from>
      <xdr:col>0</xdr:col>
      <xdr:colOff>1175792</xdr:colOff>
      <xdr:row>32</xdr:row>
      <xdr:rowOff>249577</xdr:rowOff>
    </xdr:from>
    <xdr:to>
      <xdr:col>2</xdr:col>
      <xdr:colOff>74419</xdr:colOff>
      <xdr:row>36</xdr:row>
      <xdr:rowOff>116772</xdr:rowOff>
    </xdr:to>
    <xdr:pic>
      <xdr:nvPicPr>
        <xdr:cNvPr id="25" name="Рисунок 24">
          <a:hlinkClick xmlns:r="http://schemas.openxmlformats.org/officeDocument/2006/relationships" r:id="rId21"/>
          <a:extLst>
            <a:ext uri="{FF2B5EF4-FFF2-40B4-BE49-F238E27FC236}">
              <a16:creationId xmlns:a16="http://schemas.microsoft.com/office/drawing/2014/main" id="{BC14792B-3224-4225-943E-56C51763000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75792" y="11859375"/>
          <a:ext cx="1121339" cy="1111836"/>
        </a:xfrm>
        <a:prstGeom prst="rect">
          <a:avLst/>
        </a:prstGeom>
      </xdr:spPr>
    </xdr:pic>
    <xdr:clientData/>
  </xdr:twoCellAnchor>
  <xdr:twoCellAnchor editAs="absolute">
    <xdr:from>
      <xdr:col>0</xdr:col>
      <xdr:colOff>1184206</xdr:colOff>
      <xdr:row>41</xdr:row>
      <xdr:rowOff>880134</xdr:rowOff>
    </xdr:from>
    <xdr:to>
      <xdr:col>2</xdr:col>
      <xdr:colOff>113313</xdr:colOff>
      <xdr:row>45</xdr:row>
      <xdr:rowOff>111606</xdr:rowOff>
    </xdr:to>
    <xdr:pic>
      <xdr:nvPicPr>
        <xdr:cNvPr id="31" name="Рисунок 30">
          <a:hlinkClick xmlns:r="http://schemas.openxmlformats.org/officeDocument/2006/relationships" r:id="rId23"/>
          <a:extLst>
            <a:ext uri="{FF2B5EF4-FFF2-40B4-BE49-F238E27FC236}">
              <a16:creationId xmlns:a16="http://schemas.microsoft.com/office/drawing/2014/main" id="{936E3FA2-22F9-4093-8C90-949FC449A56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84206" y="15638052"/>
          <a:ext cx="1152693" cy="1120921"/>
        </a:xfrm>
        <a:prstGeom prst="rect">
          <a:avLst/>
        </a:prstGeom>
      </xdr:spPr>
    </xdr:pic>
    <xdr:clientData/>
  </xdr:twoCellAnchor>
  <xdr:twoCellAnchor editAs="oneCell">
    <xdr:from>
      <xdr:col>0</xdr:col>
      <xdr:colOff>1173146</xdr:colOff>
      <xdr:row>44</xdr:row>
      <xdr:rowOff>199553</xdr:rowOff>
    </xdr:from>
    <xdr:to>
      <xdr:col>2</xdr:col>
      <xdr:colOff>125113</xdr:colOff>
      <xdr:row>48</xdr:row>
      <xdr:rowOff>110155</xdr:rowOff>
    </xdr:to>
    <xdr:pic>
      <xdr:nvPicPr>
        <xdr:cNvPr id="37" name="Рисунок 36">
          <a:hlinkClick xmlns:r="http://schemas.openxmlformats.org/officeDocument/2006/relationships" r:id="rId25"/>
          <a:extLst>
            <a:ext uri="{FF2B5EF4-FFF2-40B4-BE49-F238E27FC236}">
              <a16:creationId xmlns:a16="http://schemas.microsoft.com/office/drawing/2014/main" id="{9308FDA7-2E28-46CD-91F1-89AB45A140D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73146" y="16758399"/>
          <a:ext cx="1171167" cy="1161065"/>
        </a:xfrm>
        <a:prstGeom prst="rect">
          <a:avLst/>
        </a:prstGeom>
      </xdr:spPr>
    </xdr:pic>
    <xdr:clientData/>
  </xdr:twoCellAnchor>
  <xdr:twoCellAnchor editAs="oneCell">
    <xdr:from>
      <xdr:col>0</xdr:col>
      <xdr:colOff>1178910</xdr:colOff>
      <xdr:row>10</xdr:row>
      <xdr:rowOff>205593</xdr:rowOff>
    </xdr:from>
    <xdr:to>
      <xdr:col>2</xdr:col>
      <xdr:colOff>115637</xdr:colOff>
      <xdr:row>14</xdr:row>
      <xdr:rowOff>90426</xdr:rowOff>
    </xdr:to>
    <xdr:pic>
      <xdr:nvPicPr>
        <xdr:cNvPr id="41" name="Рисунок 40">
          <a:hlinkClick xmlns:r="http://schemas.openxmlformats.org/officeDocument/2006/relationships" r:id="rId27"/>
          <a:extLst>
            <a:ext uri="{FF2B5EF4-FFF2-40B4-BE49-F238E27FC236}">
              <a16:creationId xmlns:a16="http://schemas.microsoft.com/office/drawing/2014/main" id="{5B15767E-FD53-43B1-B15F-D4F0C5BC882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178910" y="5093279"/>
          <a:ext cx="1155648" cy="1147576"/>
        </a:xfrm>
        <a:prstGeom prst="rect">
          <a:avLst/>
        </a:prstGeom>
      </xdr:spPr>
    </xdr:pic>
    <xdr:clientData/>
  </xdr:twoCellAnchor>
  <xdr:twoCellAnchor editAs="oneCell">
    <xdr:from>
      <xdr:col>3</xdr:col>
      <xdr:colOff>640080</xdr:colOff>
      <xdr:row>0</xdr:row>
      <xdr:rowOff>53340</xdr:rowOff>
    </xdr:from>
    <xdr:to>
      <xdr:col>4</xdr:col>
      <xdr:colOff>741646</xdr:colOff>
      <xdr:row>0</xdr:row>
      <xdr:rowOff>952500</xdr:rowOff>
    </xdr:to>
    <xdr:pic>
      <xdr:nvPicPr>
        <xdr:cNvPr id="43" name="Рисунок 42">
          <a:extLst>
            <a:ext uri="{FF2B5EF4-FFF2-40B4-BE49-F238E27FC236}">
              <a16:creationId xmlns:a16="http://schemas.microsoft.com/office/drawing/2014/main" id="{507101CA-D585-41D8-B460-24373C1E1F9C}"/>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977640" y="53340"/>
          <a:ext cx="4208746" cy="899160"/>
        </a:xfrm>
        <a:prstGeom prst="rect">
          <a:avLst/>
        </a:prstGeom>
      </xdr:spPr>
    </xdr:pic>
    <xdr:clientData/>
  </xdr:twoCellAnchor>
  <xdr:twoCellAnchor editAs="oneCell">
    <xdr:from>
      <xdr:col>0</xdr:col>
      <xdr:colOff>304457</xdr:colOff>
      <xdr:row>1</xdr:row>
      <xdr:rowOff>119094</xdr:rowOff>
    </xdr:from>
    <xdr:to>
      <xdr:col>0</xdr:col>
      <xdr:colOff>1066457</xdr:colOff>
      <xdr:row>1</xdr:row>
      <xdr:rowOff>881094</xdr:rowOff>
    </xdr:to>
    <xdr:pic>
      <xdr:nvPicPr>
        <xdr:cNvPr id="8" name="Рисунок 7">
          <a:hlinkClick xmlns:r="http://schemas.openxmlformats.org/officeDocument/2006/relationships" r:id="rId3"/>
          <a:extLst>
            <a:ext uri="{FF2B5EF4-FFF2-40B4-BE49-F238E27FC236}">
              <a16:creationId xmlns:a16="http://schemas.microsoft.com/office/drawing/2014/main" id="{D7DB282D-857F-40EF-BD9B-5222BEA2A30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04457" y="1137948"/>
          <a:ext cx="762000" cy="762000"/>
        </a:xfrm>
        <a:prstGeom prst="rect">
          <a:avLst/>
        </a:prstGeom>
      </xdr:spPr>
    </xdr:pic>
    <xdr:clientData/>
  </xdr:twoCellAnchor>
  <xdr:twoCellAnchor editAs="absolute">
    <xdr:from>
      <xdr:col>0</xdr:col>
      <xdr:colOff>1246519</xdr:colOff>
      <xdr:row>39</xdr:row>
      <xdr:rowOff>135188</xdr:rowOff>
    </xdr:from>
    <xdr:to>
      <xdr:col>2</xdr:col>
      <xdr:colOff>70598</xdr:colOff>
      <xdr:row>40</xdr:row>
      <xdr:rowOff>942615</xdr:rowOff>
    </xdr:to>
    <xdr:pic>
      <xdr:nvPicPr>
        <xdr:cNvPr id="4" name="Рисунок 3">
          <a:hlinkClick xmlns:r="http://schemas.openxmlformats.org/officeDocument/2006/relationships" r:id="rId31"/>
          <a:extLst>
            <a:ext uri="{FF2B5EF4-FFF2-40B4-BE49-F238E27FC236}">
              <a16:creationId xmlns:a16="http://schemas.microsoft.com/office/drawing/2014/main" id="{E45F8211-7C69-4967-B634-91195377BC0C}"/>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46519" y="13703453"/>
          <a:ext cx="1047665" cy="1040693"/>
        </a:xfrm>
        <a:prstGeom prst="rect">
          <a:avLst/>
        </a:prstGeom>
      </xdr:spPr>
    </xdr:pic>
    <xdr:clientData/>
  </xdr:twoCellAnchor>
  <xdr:twoCellAnchor editAs="absolute">
    <xdr:from>
      <xdr:col>0</xdr:col>
      <xdr:colOff>1220083</xdr:colOff>
      <xdr:row>40</xdr:row>
      <xdr:rowOff>839891</xdr:rowOff>
    </xdr:from>
    <xdr:to>
      <xdr:col>2</xdr:col>
      <xdr:colOff>69733</xdr:colOff>
      <xdr:row>42</xdr:row>
      <xdr:rowOff>1644</xdr:rowOff>
    </xdr:to>
    <xdr:pic>
      <xdr:nvPicPr>
        <xdr:cNvPr id="6" name="Рисунок 5">
          <a:hlinkClick xmlns:r="http://schemas.openxmlformats.org/officeDocument/2006/relationships" r:id="rId33"/>
          <a:extLst>
            <a:ext uri="{FF2B5EF4-FFF2-40B4-BE49-F238E27FC236}">
              <a16:creationId xmlns:a16="http://schemas.microsoft.com/office/drawing/2014/main" id="{7A27E62B-B8E5-4F5E-AEC0-9F8E7D51223B}"/>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220083" y="14641422"/>
          <a:ext cx="1073236" cy="1074528"/>
        </a:xfrm>
        <a:prstGeom prst="rect">
          <a:avLst/>
        </a:prstGeom>
      </xdr:spPr>
    </xdr:pic>
    <xdr:clientData/>
  </xdr:twoCellAnchor>
  <xdr:twoCellAnchor editAs="absolute">
    <xdr:from>
      <xdr:col>0</xdr:col>
      <xdr:colOff>1201782</xdr:colOff>
      <xdr:row>47</xdr:row>
      <xdr:rowOff>164413</xdr:rowOff>
    </xdr:from>
    <xdr:to>
      <xdr:col>2</xdr:col>
      <xdr:colOff>86388</xdr:colOff>
      <xdr:row>49</xdr:row>
      <xdr:rowOff>1903</xdr:rowOff>
    </xdr:to>
    <xdr:pic>
      <xdr:nvPicPr>
        <xdr:cNvPr id="12" name="Рисунок 11">
          <a:hlinkClick xmlns:r="http://schemas.openxmlformats.org/officeDocument/2006/relationships" r:id="rId35"/>
          <a:extLst>
            <a:ext uri="{FF2B5EF4-FFF2-40B4-BE49-F238E27FC236}">
              <a16:creationId xmlns:a16="http://schemas.microsoft.com/office/drawing/2014/main" id="{82E2E334-E784-4874-93DC-F6812F0B57BF}"/>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201782" y="17497618"/>
          <a:ext cx="1100510" cy="1104430"/>
        </a:xfrm>
        <a:prstGeom prst="rect">
          <a:avLst/>
        </a:prstGeom>
      </xdr:spPr>
    </xdr:pic>
    <xdr:clientData/>
  </xdr:twoCellAnchor>
  <xdr:twoCellAnchor editAs="absolute">
    <xdr:from>
      <xdr:col>1</xdr:col>
      <xdr:colOff>93476</xdr:colOff>
      <xdr:row>60</xdr:row>
      <xdr:rowOff>106608</xdr:rowOff>
    </xdr:from>
    <xdr:to>
      <xdr:col>1</xdr:col>
      <xdr:colOff>706500</xdr:colOff>
      <xdr:row>60</xdr:row>
      <xdr:rowOff>719071</xdr:rowOff>
    </xdr:to>
    <xdr:pic>
      <xdr:nvPicPr>
        <xdr:cNvPr id="14" name="Рисунок 13">
          <a:extLst>
            <a:ext uri="{FF2B5EF4-FFF2-40B4-BE49-F238E27FC236}">
              <a16:creationId xmlns:a16="http://schemas.microsoft.com/office/drawing/2014/main" id="{82DF4253-EFAA-4AA1-8927-418C29BFE713}"/>
            </a:ext>
          </a:extLst>
        </xdr:cNvPr>
        <xdr:cNvPicPr>
          <a:picLocks noChangeAspect="1"/>
        </xdr:cNvPicPr>
      </xdr:nvPicPr>
      <xdr:blipFill>
        <a:blip xmlns:r="http://schemas.openxmlformats.org/officeDocument/2006/relationships" r:embed="rId37"/>
        <a:stretch>
          <a:fillRect/>
        </a:stretch>
      </xdr:blipFill>
      <xdr:spPr>
        <a:xfrm>
          <a:off x="1452719" y="23213743"/>
          <a:ext cx="613024" cy="612463"/>
        </a:xfrm>
        <a:prstGeom prst="rect">
          <a:avLst/>
        </a:prstGeom>
      </xdr:spPr>
    </xdr:pic>
    <xdr:clientData/>
  </xdr:twoCellAnchor>
  <xdr:twoCellAnchor editAs="absolute">
    <xdr:from>
      <xdr:col>1</xdr:col>
      <xdr:colOff>70849</xdr:colOff>
      <xdr:row>59</xdr:row>
      <xdr:rowOff>44890</xdr:rowOff>
    </xdr:from>
    <xdr:to>
      <xdr:col>1</xdr:col>
      <xdr:colOff>743805</xdr:colOff>
      <xdr:row>59</xdr:row>
      <xdr:rowOff>719236</xdr:rowOff>
    </xdr:to>
    <xdr:pic>
      <xdr:nvPicPr>
        <xdr:cNvPr id="16" name="Рисунок 15">
          <a:extLst>
            <a:ext uri="{FF2B5EF4-FFF2-40B4-BE49-F238E27FC236}">
              <a16:creationId xmlns:a16="http://schemas.microsoft.com/office/drawing/2014/main" id="{9D534786-9ADF-40E0-A86D-519D888787A3}"/>
            </a:ext>
          </a:extLst>
        </xdr:cNvPr>
        <xdr:cNvPicPr>
          <a:picLocks noChangeAspect="1"/>
        </xdr:cNvPicPr>
      </xdr:nvPicPr>
      <xdr:blipFill>
        <a:blip xmlns:r="http://schemas.openxmlformats.org/officeDocument/2006/relationships" r:embed="rId38"/>
        <a:stretch>
          <a:fillRect/>
        </a:stretch>
      </xdr:blipFill>
      <xdr:spPr>
        <a:xfrm>
          <a:off x="1430092" y="22400322"/>
          <a:ext cx="672956" cy="674346"/>
        </a:xfrm>
        <a:prstGeom prst="rect">
          <a:avLst/>
        </a:prstGeom>
      </xdr:spPr>
    </xdr:pic>
    <xdr:clientData/>
  </xdr:twoCellAnchor>
  <xdr:twoCellAnchor editAs="absolute">
    <xdr:from>
      <xdr:col>0</xdr:col>
      <xdr:colOff>1335178</xdr:colOff>
      <xdr:row>58</xdr:row>
      <xdr:rowOff>168110</xdr:rowOff>
    </xdr:from>
    <xdr:to>
      <xdr:col>1</xdr:col>
      <xdr:colOff>837482</xdr:colOff>
      <xdr:row>58</xdr:row>
      <xdr:rowOff>1037789</xdr:rowOff>
    </xdr:to>
    <xdr:pic>
      <xdr:nvPicPr>
        <xdr:cNvPr id="18" name="Рисунок 17">
          <a:extLst>
            <a:ext uri="{FF2B5EF4-FFF2-40B4-BE49-F238E27FC236}">
              <a16:creationId xmlns:a16="http://schemas.microsoft.com/office/drawing/2014/main" id="{672CF26F-2467-4AB4-9677-C7061471F3B3}"/>
            </a:ext>
          </a:extLst>
        </xdr:cNvPr>
        <xdr:cNvPicPr>
          <a:picLocks noChangeAspect="1"/>
        </xdr:cNvPicPr>
      </xdr:nvPicPr>
      <xdr:blipFill>
        <a:blip xmlns:r="http://schemas.openxmlformats.org/officeDocument/2006/relationships" r:embed="rId39"/>
        <a:stretch>
          <a:fillRect/>
        </a:stretch>
      </xdr:blipFill>
      <xdr:spPr>
        <a:xfrm>
          <a:off x="1335178" y="21308461"/>
          <a:ext cx="861547" cy="869679"/>
        </a:xfrm>
        <a:prstGeom prst="rect">
          <a:avLst/>
        </a:prstGeom>
      </xdr:spPr>
    </xdr:pic>
    <xdr:clientData/>
  </xdr:twoCellAnchor>
  <xdr:twoCellAnchor editAs="absolute">
    <xdr:from>
      <xdr:col>1</xdr:col>
      <xdr:colOff>69672</xdr:colOff>
      <xdr:row>61</xdr:row>
      <xdr:rowOff>69228</xdr:rowOff>
    </xdr:from>
    <xdr:to>
      <xdr:col>1</xdr:col>
      <xdr:colOff>754615</xdr:colOff>
      <xdr:row>61</xdr:row>
      <xdr:rowOff>750614</xdr:rowOff>
    </xdr:to>
    <xdr:pic>
      <xdr:nvPicPr>
        <xdr:cNvPr id="20" name="Рисунок 19">
          <a:extLst>
            <a:ext uri="{FF2B5EF4-FFF2-40B4-BE49-F238E27FC236}">
              <a16:creationId xmlns:a16="http://schemas.microsoft.com/office/drawing/2014/main" id="{A1CC8BEE-8755-4626-84B8-CAB61896DD30}"/>
            </a:ext>
          </a:extLst>
        </xdr:cNvPr>
        <xdr:cNvPicPr>
          <a:picLocks noChangeAspect="1"/>
        </xdr:cNvPicPr>
      </xdr:nvPicPr>
      <xdr:blipFill>
        <a:blip xmlns:r="http://schemas.openxmlformats.org/officeDocument/2006/relationships" r:embed="rId40"/>
        <a:stretch>
          <a:fillRect/>
        </a:stretch>
      </xdr:blipFill>
      <xdr:spPr>
        <a:xfrm>
          <a:off x="1428915" y="23948660"/>
          <a:ext cx="684943" cy="681386"/>
        </a:xfrm>
        <a:prstGeom prst="rect">
          <a:avLst/>
        </a:prstGeom>
      </xdr:spPr>
    </xdr:pic>
    <xdr:clientData/>
  </xdr:twoCellAnchor>
  <xdr:twoCellAnchor editAs="absolute">
    <xdr:from>
      <xdr:col>1</xdr:col>
      <xdr:colOff>106430</xdr:colOff>
      <xdr:row>62</xdr:row>
      <xdr:rowOff>43876</xdr:rowOff>
    </xdr:from>
    <xdr:to>
      <xdr:col>1</xdr:col>
      <xdr:colOff>748565</xdr:colOff>
      <xdr:row>62</xdr:row>
      <xdr:rowOff>704790</xdr:rowOff>
    </xdr:to>
    <xdr:pic>
      <xdr:nvPicPr>
        <xdr:cNvPr id="22" name="Рисунок 21">
          <a:extLst>
            <a:ext uri="{FF2B5EF4-FFF2-40B4-BE49-F238E27FC236}">
              <a16:creationId xmlns:a16="http://schemas.microsoft.com/office/drawing/2014/main" id="{3F221F7E-55DA-48BC-BB47-27CDCE40481A}"/>
            </a:ext>
          </a:extLst>
        </xdr:cNvPr>
        <xdr:cNvPicPr>
          <a:picLocks noChangeAspect="1"/>
        </xdr:cNvPicPr>
      </xdr:nvPicPr>
      <xdr:blipFill>
        <a:blip xmlns:r="http://schemas.openxmlformats.org/officeDocument/2006/relationships" r:embed="rId41"/>
        <a:stretch>
          <a:fillRect/>
        </a:stretch>
      </xdr:blipFill>
      <xdr:spPr>
        <a:xfrm>
          <a:off x="1465673" y="24747092"/>
          <a:ext cx="642135" cy="660914"/>
        </a:xfrm>
        <a:prstGeom prst="rect">
          <a:avLst/>
        </a:prstGeom>
      </xdr:spPr>
    </xdr:pic>
    <xdr:clientData/>
  </xdr:twoCellAnchor>
  <xdr:twoCellAnchor>
    <xdr:from>
      <xdr:col>5</xdr:col>
      <xdr:colOff>97971</xdr:colOff>
      <xdr:row>0</xdr:row>
      <xdr:rowOff>225791</xdr:rowOff>
    </xdr:from>
    <xdr:to>
      <xdr:col>7</xdr:col>
      <xdr:colOff>664028</xdr:colOff>
      <xdr:row>0</xdr:row>
      <xdr:rowOff>878933</xdr:rowOff>
    </xdr:to>
    <xdr:sp macro="" textlink="">
      <xdr:nvSpPr>
        <xdr:cNvPr id="2" name="Прямоугольник: скругленные углы 1">
          <a:hlinkClick xmlns:r="http://schemas.openxmlformats.org/officeDocument/2006/relationships" r:id="rId42"/>
          <a:extLst>
            <a:ext uri="{FF2B5EF4-FFF2-40B4-BE49-F238E27FC236}">
              <a16:creationId xmlns:a16="http://schemas.microsoft.com/office/drawing/2014/main" id="{49FE9B3D-EC11-4253-B06C-2AE79DAF2329}"/>
            </a:ext>
          </a:extLst>
        </xdr:cNvPr>
        <xdr:cNvSpPr/>
      </xdr:nvSpPr>
      <xdr:spPr>
        <a:xfrm>
          <a:off x="9573810" y="225791"/>
          <a:ext cx="2040895" cy="653142"/>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600" b="1"/>
            <a:t>АЛКИДНАЯ</a:t>
          </a:r>
          <a:r>
            <a:rPr lang="ru-RU" sz="1600" b="1" baseline="0"/>
            <a:t> </a:t>
          </a:r>
        </a:p>
        <a:p>
          <a:pPr algn="ctr"/>
          <a:r>
            <a:rPr lang="ru-RU" sz="1600" b="1"/>
            <a:t>ПРОДУКЦИЯ</a:t>
          </a:r>
          <a:r>
            <a:rPr lang="ru-RU" sz="1600" b="1" baseline="0"/>
            <a:t> </a:t>
          </a:r>
          <a:r>
            <a:rPr lang="ru-RU" sz="1600" b="1">
              <a:latin typeface="Times New Roman" panose="02020603050405020304" pitchFamily="18" charset="0"/>
              <a:cs typeface="Times New Roman" panose="02020603050405020304" pitchFamily="18" charset="0"/>
            </a:rPr>
            <a:t>→</a:t>
          </a:r>
          <a:endParaRPr lang="ru-RU" sz="1600" b="1"/>
        </a:p>
      </xdr:txBody>
    </xdr:sp>
    <xdr:clientData/>
  </xdr:twoCellAnchor>
  <xdr:twoCellAnchor editAs="oneCell">
    <xdr:from>
      <xdr:col>0</xdr:col>
      <xdr:colOff>1045028</xdr:colOff>
      <xdr:row>21</xdr:row>
      <xdr:rowOff>10885</xdr:rowOff>
    </xdr:from>
    <xdr:to>
      <xdr:col>2</xdr:col>
      <xdr:colOff>175935</xdr:colOff>
      <xdr:row>23</xdr:row>
      <xdr:rowOff>223156</xdr:rowOff>
    </xdr:to>
    <xdr:pic>
      <xdr:nvPicPr>
        <xdr:cNvPr id="10" name="Рисунок 9">
          <a:hlinkClick xmlns:r="http://schemas.openxmlformats.org/officeDocument/2006/relationships" r:id="rId43"/>
          <a:extLst>
            <a:ext uri="{FF2B5EF4-FFF2-40B4-BE49-F238E27FC236}">
              <a16:creationId xmlns:a16="http://schemas.microsoft.com/office/drawing/2014/main" id="{125E442A-F941-45C2-ABF9-81E51D9942BE}"/>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045028" y="8294914"/>
          <a:ext cx="1349828" cy="843643"/>
        </a:xfrm>
        <a:prstGeom prst="rect">
          <a:avLst/>
        </a:prstGeom>
      </xdr:spPr>
    </xdr:pic>
    <xdr:clientData/>
  </xdr:twoCellAnchor>
  <xdr:twoCellAnchor editAs="absolute">
    <xdr:from>
      <xdr:col>0</xdr:col>
      <xdr:colOff>1206549</xdr:colOff>
      <xdr:row>63</xdr:row>
      <xdr:rowOff>10609</xdr:rowOff>
    </xdr:from>
    <xdr:to>
      <xdr:col>2</xdr:col>
      <xdr:colOff>32655</xdr:colOff>
      <xdr:row>64</xdr:row>
      <xdr:rowOff>30976</xdr:rowOff>
    </xdr:to>
    <xdr:pic>
      <xdr:nvPicPr>
        <xdr:cNvPr id="24" name="Рисунок 23">
          <a:extLst>
            <a:ext uri="{FF2B5EF4-FFF2-40B4-BE49-F238E27FC236}">
              <a16:creationId xmlns:a16="http://schemas.microsoft.com/office/drawing/2014/main" id="{1FF7224B-3F50-4DA0-B102-BDB5716774B6}"/>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206549" y="25486123"/>
          <a:ext cx="1050322" cy="75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640080</xdr:colOff>
      <xdr:row>0</xdr:row>
      <xdr:rowOff>53340</xdr:rowOff>
    </xdr:from>
    <xdr:to>
      <xdr:col>4</xdr:col>
      <xdr:colOff>741647</xdr:colOff>
      <xdr:row>0</xdr:row>
      <xdr:rowOff>952500</xdr:rowOff>
    </xdr:to>
    <xdr:pic>
      <xdr:nvPicPr>
        <xdr:cNvPr id="16" name="Рисунок 15">
          <a:extLst>
            <a:ext uri="{FF2B5EF4-FFF2-40B4-BE49-F238E27FC236}">
              <a16:creationId xmlns:a16="http://schemas.microsoft.com/office/drawing/2014/main" id="{B5AD3538-89B0-444F-9B53-B7E6F7F5F7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2460" y="53340"/>
          <a:ext cx="4208746" cy="899160"/>
        </a:xfrm>
        <a:prstGeom prst="rect">
          <a:avLst/>
        </a:prstGeom>
      </xdr:spPr>
    </xdr:pic>
    <xdr:clientData/>
  </xdr:twoCellAnchor>
  <xdr:twoCellAnchor editAs="oneCell">
    <xdr:from>
      <xdr:col>0</xdr:col>
      <xdr:colOff>304457</xdr:colOff>
      <xdr:row>1</xdr:row>
      <xdr:rowOff>119094</xdr:rowOff>
    </xdr:from>
    <xdr:to>
      <xdr:col>0</xdr:col>
      <xdr:colOff>1066457</xdr:colOff>
      <xdr:row>1</xdr:row>
      <xdr:rowOff>881094</xdr:rowOff>
    </xdr:to>
    <xdr:pic>
      <xdr:nvPicPr>
        <xdr:cNvPr id="17" name="Рисунок 16">
          <a:hlinkClick xmlns:r="http://schemas.openxmlformats.org/officeDocument/2006/relationships" r:id="rId2"/>
          <a:extLst>
            <a:ext uri="{FF2B5EF4-FFF2-40B4-BE49-F238E27FC236}">
              <a16:creationId xmlns:a16="http://schemas.microsoft.com/office/drawing/2014/main" id="{9408670B-E9C2-4ABF-B58D-50E522B5EF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4457" y="1140174"/>
          <a:ext cx="762000" cy="762000"/>
        </a:xfrm>
        <a:prstGeom prst="rect">
          <a:avLst/>
        </a:prstGeom>
      </xdr:spPr>
    </xdr:pic>
    <xdr:clientData/>
  </xdr:twoCellAnchor>
  <xdr:twoCellAnchor editAs="absolute">
    <xdr:from>
      <xdr:col>0</xdr:col>
      <xdr:colOff>881744</xdr:colOff>
      <xdr:row>5</xdr:row>
      <xdr:rowOff>174172</xdr:rowOff>
    </xdr:from>
    <xdr:to>
      <xdr:col>2</xdr:col>
      <xdr:colOff>454293</xdr:colOff>
      <xdr:row>10</xdr:row>
      <xdr:rowOff>277586</xdr:rowOff>
    </xdr:to>
    <xdr:pic>
      <xdr:nvPicPr>
        <xdr:cNvPr id="28" name="Рисунок 27">
          <a:hlinkClick xmlns:r="http://schemas.openxmlformats.org/officeDocument/2006/relationships" r:id="rId4"/>
          <a:extLst>
            <a:ext uri="{FF2B5EF4-FFF2-40B4-BE49-F238E27FC236}">
              <a16:creationId xmlns:a16="http://schemas.microsoft.com/office/drawing/2014/main" id="{9659BEC1-2586-4006-929A-873B8E31295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1744" y="3298372"/>
          <a:ext cx="2206892" cy="1665514"/>
        </a:xfrm>
        <a:prstGeom prst="rect">
          <a:avLst/>
        </a:prstGeom>
      </xdr:spPr>
    </xdr:pic>
    <xdr:clientData/>
  </xdr:twoCellAnchor>
  <xdr:twoCellAnchor editAs="absolute">
    <xdr:from>
      <xdr:col>0</xdr:col>
      <xdr:colOff>872673</xdr:colOff>
      <xdr:row>11</xdr:row>
      <xdr:rowOff>161472</xdr:rowOff>
    </xdr:from>
    <xdr:to>
      <xdr:col>2</xdr:col>
      <xdr:colOff>445222</xdr:colOff>
      <xdr:row>16</xdr:row>
      <xdr:rowOff>248558</xdr:rowOff>
    </xdr:to>
    <xdr:pic>
      <xdr:nvPicPr>
        <xdr:cNvPr id="29" name="Рисунок 28">
          <a:hlinkClick xmlns:r="http://schemas.openxmlformats.org/officeDocument/2006/relationships" r:id="rId4"/>
          <a:extLst>
            <a:ext uri="{FF2B5EF4-FFF2-40B4-BE49-F238E27FC236}">
              <a16:creationId xmlns:a16="http://schemas.microsoft.com/office/drawing/2014/main" id="{01620ED6-AAAF-46B0-91A7-5FD26354DF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72673" y="5165272"/>
          <a:ext cx="2201449" cy="1674586"/>
        </a:xfrm>
        <a:prstGeom prst="rect">
          <a:avLst/>
        </a:prstGeom>
      </xdr:spPr>
    </xdr:pic>
    <xdr:clientData/>
  </xdr:twoCellAnchor>
  <xdr:twoCellAnchor editAs="absolute">
    <xdr:from>
      <xdr:col>0</xdr:col>
      <xdr:colOff>789215</xdr:colOff>
      <xdr:row>17</xdr:row>
      <xdr:rowOff>119742</xdr:rowOff>
    </xdr:from>
    <xdr:to>
      <xdr:col>2</xdr:col>
      <xdr:colOff>448127</xdr:colOff>
      <xdr:row>22</xdr:row>
      <xdr:rowOff>243113</xdr:rowOff>
    </xdr:to>
    <xdr:pic>
      <xdr:nvPicPr>
        <xdr:cNvPr id="31" name="Рисунок 30">
          <a:hlinkClick xmlns:r="http://schemas.openxmlformats.org/officeDocument/2006/relationships" r:id="rId6"/>
          <a:extLst>
            <a:ext uri="{FF2B5EF4-FFF2-40B4-BE49-F238E27FC236}">
              <a16:creationId xmlns:a16="http://schemas.microsoft.com/office/drawing/2014/main" id="{05AE5C90-DE44-4B86-BCDA-FBC863825C0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9215" y="7028542"/>
          <a:ext cx="2287812" cy="1710871"/>
        </a:xfrm>
        <a:prstGeom prst="rect">
          <a:avLst/>
        </a:prstGeom>
      </xdr:spPr>
    </xdr:pic>
    <xdr:clientData/>
  </xdr:twoCellAnchor>
  <xdr:twoCellAnchor editAs="oneCell">
    <xdr:from>
      <xdr:col>0</xdr:col>
      <xdr:colOff>772886</xdr:colOff>
      <xdr:row>23</xdr:row>
      <xdr:rowOff>65312</xdr:rowOff>
    </xdr:from>
    <xdr:to>
      <xdr:col>2</xdr:col>
      <xdr:colOff>486230</xdr:colOff>
      <xdr:row>28</xdr:row>
      <xdr:rowOff>254906</xdr:rowOff>
    </xdr:to>
    <xdr:pic>
      <xdr:nvPicPr>
        <xdr:cNvPr id="3" name="Рисунок 2">
          <a:hlinkClick xmlns:r="http://schemas.openxmlformats.org/officeDocument/2006/relationships" r:id="rId8"/>
          <a:extLst>
            <a:ext uri="{FF2B5EF4-FFF2-40B4-BE49-F238E27FC236}">
              <a16:creationId xmlns:a16="http://schemas.microsoft.com/office/drawing/2014/main" id="{3AD42507-40ED-4D2C-987D-921020323F8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2886" y="9416141"/>
          <a:ext cx="2347687" cy="1760765"/>
        </a:xfrm>
        <a:prstGeom prst="rect">
          <a:avLst/>
        </a:prstGeom>
      </xdr:spPr>
    </xdr:pic>
    <xdr:clientData/>
  </xdr:twoCellAnchor>
  <xdr:twoCellAnchor editAs="oneCell">
    <xdr:from>
      <xdr:col>0</xdr:col>
      <xdr:colOff>772887</xdr:colOff>
      <xdr:row>29</xdr:row>
      <xdr:rowOff>141514</xdr:rowOff>
    </xdr:from>
    <xdr:to>
      <xdr:col>2</xdr:col>
      <xdr:colOff>547913</xdr:colOff>
      <xdr:row>35</xdr:row>
      <xdr:rowOff>34469</xdr:rowOff>
    </xdr:to>
    <xdr:pic>
      <xdr:nvPicPr>
        <xdr:cNvPr id="5" name="Рисунок 4">
          <a:hlinkClick xmlns:r="http://schemas.openxmlformats.org/officeDocument/2006/relationships" r:id="rId10"/>
          <a:extLst>
            <a:ext uri="{FF2B5EF4-FFF2-40B4-BE49-F238E27FC236}">
              <a16:creationId xmlns:a16="http://schemas.microsoft.com/office/drawing/2014/main" id="{E2438A74-FE5D-455E-BCF9-2A6EB058CE6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887" y="11342914"/>
          <a:ext cx="2409369" cy="1807027"/>
        </a:xfrm>
        <a:prstGeom prst="rect">
          <a:avLst/>
        </a:prstGeom>
      </xdr:spPr>
    </xdr:pic>
    <xdr:clientData/>
  </xdr:twoCellAnchor>
  <xdr:twoCellAnchor editAs="oneCell">
    <xdr:from>
      <xdr:col>0</xdr:col>
      <xdr:colOff>792844</xdr:colOff>
      <xdr:row>35</xdr:row>
      <xdr:rowOff>112485</xdr:rowOff>
    </xdr:from>
    <xdr:to>
      <xdr:col>2</xdr:col>
      <xdr:colOff>495302</xdr:colOff>
      <xdr:row>40</xdr:row>
      <xdr:rowOff>255814</xdr:rowOff>
    </xdr:to>
    <xdr:pic>
      <xdr:nvPicPr>
        <xdr:cNvPr id="7" name="Рисунок 6">
          <a:hlinkClick xmlns:r="http://schemas.openxmlformats.org/officeDocument/2006/relationships" r:id="rId12"/>
          <a:extLst>
            <a:ext uri="{FF2B5EF4-FFF2-40B4-BE49-F238E27FC236}">
              <a16:creationId xmlns:a16="http://schemas.microsoft.com/office/drawing/2014/main" id="{4060B837-03AB-40BB-893D-C70B2BF337B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92844" y="12736285"/>
          <a:ext cx="2331358" cy="1730829"/>
        </a:xfrm>
        <a:prstGeom prst="rect">
          <a:avLst/>
        </a:prstGeom>
      </xdr:spPr>
    </xdr:pic>
    <xdr:clientData/>
  </xdr:twoCellAnchor>
  <xdr:twoCellAnchor editAs="oneCell">
    <xdr:from>
      <xdr:col>0</xdr:col>
      <xdr:colOff>1010557</xdr:colOff>
      <xdr:row>40</xdr:row>
      <xdr:rowOff>261256</xdr:rowOff>
    </xdr:from>
    <xdr:to>
      <xdr:col>2</xdr:col>
      <xdr:colOff>229152</xdr:colOff>
      <xdr:row>45</xdr:row>
      <xdr:rowOff>76200</xdr:rowOff>
    </xdr:to>
    <xdr:pic>
      <xdr:nvPicPr>
        <xdr:cNvPr id="9" name="Рисунок 8">
          <a:hlinkClick xmlns:r="http://schemas.openxmlformats.org/officeDocument/2006/relationships" r:id="rId14"/>
          <a:extLst>
            <a:ext uri="{FF2B5EF4-FFF2-40B4-BE49-F238E27FC236}">
              <a16:creationId xmlns:a16="http://schemas.microsoft.com/office/drawing/2014/main" id="{E0032716-843A-4BA1-AE18-75967F3FE9E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10557" y="14472556"/>
          <a:ext cx="1847495" cy="1402444"/>
        </a:xfrm>
        <a:prstGeom prst="rect">
          <a:avLst/>
        </a:prstGeom>
      </xdr:spPr>
    </xdr:pic>
    <xdr:clientData/>
  </xdr:twoCellAnchor>
  <xdr:twoCellAnchor editAs="oneCell">
    <xdr:from>
      <xdr:col>0</xdr:col>
      <xdr:colOff>836389</xdr:colOff>
      <xdr:row>51</xdr:row>
      <xdr:rowOff>132080</xdr:rowOff>
    </xdr:from>
    <xdr:to>
      <xdr:col>2</xdr:col>
      <xdr:colOff>499409</xdr:colOff>
      <xdr:row>56</xdr:row>
      <xdr:rowOff>255451</xdr:rowOff>
    </xdr:to>
    <xdr:pic>
      <xdr:nvPicPr>
        <xdr:cNvPr id="11" name="Рисунок 10">
          <a:hlinkClick xmlns:r="http://schemas.openxmlformats.org/officeDocument/2006/relationships" r:id="rId16"/>
          <a:extLst>
            <a:ext uri="{FF2B5EF4-FFF2-40B4-BE49-F238E27FC236}">
              <a16:creationId xmlns:a16="http://schemas.microsoft.com/office/drawing/2014/main" id="{46EBA7AB-0C53-4317-88DB-4DA1D22869D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36389" y="17835880"/>
          <a:ext cx="2291920" cy="1710871"/>
        </a:xfrm>
        <a:prstGeom prst="rect">
          <a:avLst/>
        </a:prstGeom>
      </xdr:spPr>
    </xdr:pic>
    <xdr:clientData/>
  </xdr:twoCellAnchor>
  <xdr:twoCellAnchor editAs="oneCell">
    <xdr:from>
      <xdr:col>0</xdr:col>
      <xdr:colOff>876301</xdr:colOff>
      <xdr:row>45</xdr:row>
      <xdr:rowOff>177800</xdr:rowOff>
    </xdr:from>
    <xdr:to>
      <xdr:col>2</xdr:col>
      <xdr:colOff>482601</xdr:colOff>
      <xdr:row>50</xdr:row>
      <xdr:rowOff>266700</xdr:rowOff>
    </xdr:to>
    <xdr:pic>
      <xdr:nvPicPr>
        <xdr:cNvPr id="13" name="Рисунок 12">
          <a:hlinkClick xmlns:r="http://schemas.openxmlformats.org/officeDocument/2006/relationships" r:id="rId16"/>
          <a:extLst>
            <a:ext uri="{FF2B5EF4-FFF2-40B4-BE49-F238E27FC236}">
              <a16:creationId xmlns:a16="http://schemas.microsoft.com/office/drawing/2014/main" id="{11281E42-1CD4-4DE0-BDFF-5C7AC450375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76301" y="15976600"/>
          <a:ext cx="2235200" cy="1676400"/>
        </a:xfrm>
        <a:prstGeom prst="rect">
          <a:avLst/>
        </a:prstGeom>
      </xdr:spPr>
    </xdr:pic>
    <xdr:clientData/>
  </xdr:twoCellAnchor>
  <xdr:twoCellAnchor>
    <xdr:from>
      <xdr:col>5</xdr:col>
      <xdr:colOff>88900</xdr:colOff>
      <xdr:row>0</xdr:row>
      <xdr:rowOff>215900</xdr:rowOff>
    </xdr:from>
    <xdr:to>
      <xdr:col>7</xdr:col>
      <xdr:colOff>666172</xdr:colOff>
      <xdr:row>0</xdr:row>
      <xdr:rowOff>869042</xdr:rowOff>
    </xdr:to>
    <xdr:sp macro="" textlink="">
      <xdr:nvSpPr>
        <xdr:cNvPr id="14" name="Прямоугольник: скругленные углы 13">
          <a:hlinkClick xmlns:r="http://schemas.openxmlformats.org/officeDocument/2006/relationships" r:id="rId19"/>
          <a:extLst>
            <a:ext uri="{FF2B5EF4-FFF2-40B4-BE49-F238E27FC236}">
              <a16:creationId xmlns:a16="http://schemas.microsoft.com/office/drawing/2014/main" id="{DD0401EE-B648-4EC5-92EC-25418CBEB85E}"/>
            </a:ext>
          </a:extLst>
        </xdr:cNvPr>
        <xdr:cNvSpPr/>
      </xdr:nvSpPr>
      <xdr:spPr>
        <a:xfrm>
          <a:off x="9969500" y="215900"/>
          <a:ext cx="2050472" cy="653142"/>
        </a:xfrm>
        <a:prstGeom prst="roundRect">
          <a:avLst/>
        </a:prstGeom>
        <a:solidFill>
          <a:srgbClr val="FF66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600" b="1"/>
            <a:t>ВД ПРОДУКЦИЯ </a:t>
          </a:r>
          <a:r>
            <a:rPr lang="ru-RU" sz="1600" b="1">
              <a:latin typeface="Times New Roman" panose="02020603050405020304" pitchFamily="18" charset="0"/>
              <a:cs typeface="Times New Roman" panose="02020603050405020304" pitchFamily="18" charset="0"/>
            </a:rPr>
            <a:t>←</a:t>
          </a:r>
          <a:endParaRPr lang="ru-RU" sz="1600" b="1"/>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562420</xdr:colOff>
      <xdr:row>5</xdr:row>
      <xdr:rowOff>74390</xdr:rowOff>
    </xdr:from>
    <xdr:to>
      <xdr:col>2</xdr:col>
      <xdr:colOff>76545</xdr:colOff>
      <xdr:row>7</xdr:row>
      <xdr:rowOff>238173</xdr:rowOff>
    </xdr:to>
    <xdr:pic>
      <xdr:nvPicPr>
        <xdr:cNvPr id="2" name="Рисунок 1">
          <a:hlinkClick xmlns:r="http://schemas.openxmlformats.org/officeDocument/2006/relationships" r:id="rId1"/>
          <a:extLst>
            <a:ext uri="{FF2B5EF4-FFF2-40B4-BE49-F238E27FC236}">
              <a16:creationId xmlns:a16="http://schemas.microsoft.com/office/drawing/2014/main" id="{C91DA8B0-A3A5-42A8-AA12-CF6D6CEE36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420" y="3148221"/>
          <a:ext cx="1089786" cy="783715"/>
        </a:xfrm>
        <a:prstGeom prst="rect">
          <a:avLst/>
        </a:prstGeom>
      </xdr:spPr>
    </xdr:pic>
    <xdr:clientData/>
  </xdr:twoCellAnchor>
  <xdr:twoCellAnchor editAs="absolute">
    <xdr:from>
      <xdr:col>0</xdr:col>
      <xdr:colOff>525020</xdr:colOff>
      <xdr:row>61</xdr:row>
      <xdr:rowOff>303652</xdr:rowOff>
    </xdr:from>
    <xdr:to>
      <xdr:col>2</xdr:col>
      <xdr:colOff>113945</xdr:colOff>
      <xdr:row>64</xdr:row>
      <xdr:rowOff>231595</xdr:rowOff>
    </xdr:to>
    <xdr:pic>
      <xdr:nvPicPr>
        <xdr:cNvPr id="3" name="Рисунок 2">
          <a:hlinkClick xmlns:r="http://schemas.openxmlformats.org/officeDocument/2006/relationships" r:id="rId3"/>
          <a:extLst>
            <a:ext uri="{FF2B5EF4-FFF2-40B4-BE49-F238E27FC236}">
              <a16:creationId xmlns:a16="http://schemas.microsoft.com/office/drawing/2014/main" id="{9A9DB0AB-AB04-4091-BD04-C090DA6198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5020" y="22479144"/>
          <a:ext cx="1164586" cy="857841"/>
        </a:xfrm>
        <a:prstGeom prst="rect">
          <a:avLst/>
        </a:prstGeom>
      </xdr:spPr>
    </xdr:pic>
    <xdr:clientData/>
  </xdr:twoCellAnchor>
  <xdr:twoCellAnchor editAs="oneCell">
    <xdr:from>
      <xdr:col>0</xdr:col>
      <xdr:colOff>517970</xdr:colOff>
      <xdr:row>18</xdr:row>
      <xdr:rowOff>21725</xdr:rowOff>
    </xdr:from>
    <xdr:to>
      <xdr:col>2</xdr:col>
      <xdr:colOff>120995</xdr:colOff>
      <xdr:row>20</xdr:row>
      <xdr:rowOff>255447</xdr:rowOff>
    </xdr:to>
    <xdr:pic>
      <xdr:nvPicPr>
        <xdr:cNvPr id="4" name="Рисунок 3">
          <a:hlinkClick xmlns:r="http://schemas.openxmlformats.org/officeDocument/2006/relationships" r:id="rId5"/>
          <a:extLst>
            <a:ext uri="{FF2B5EF4-FFF2-40B4-BE49-F238E27FC236}">
              <a16:creationId xmlns:a16="http://schemas.microsoft.com/office/drawing/2014/main" id="{E42C6DEF-0743-4859-A1DD-247F19BF74A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7970" y="7047623"/>
          <a:ext cx="1178686" cy="853655"/>
        </a:xfrm>
        <a:prstGeom prst="rect">
          <a:avLst/>
        </a:prstGeom>
      </xdr:spPr>
    </xdr:pic>
    <xdr:clientData/>
  </xdr:twoCellAnchor>
  <xdr:twoCellAnchor editAs="absolute">
    <xdr:from>
      <xdr:col>0</xdr:col>
      <xdr:colOff>546610</xdr:colOff>
      <xdr:row>58</xdr:row>
      <xdr:rowOff>111370</xdr:rowOff>
    </xdr:from>
    <xdr:to>
      <xdr:col>2</xdr:col>
      <xdr:colOff>92356</xdr:colOff>
      <xdr:row>62</xdr:row>
      <xdr:rowOff>36939</xdr:rowOff>
    </xdr:to>
    <xdr:pic>
      <xdr:nvPicPr>
        <xdr:cNvPr id="5" name="Рисунок 4">
          <a:hlinkClick xmlns:r="http://schemas.openxmlformats.org/officeDocument/2006/relationships" r:id="rId7"/>
          <a:extLst>
            <a:ext uri="{FF2B5EF4-FFF2-40B4-BE49-F238E27FC236}">
              <a16:creationId xmlns:a16="http://schemas.microsoft.com/office/drawing/2014/main" id="{94EE6B00-13F6-4E3B-810D-0566C084C50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46610" y="21434455"/>
          <a:ext cx="1121407" cy="1087942"/>
        </a:xfrm>
        <a:prstGeom prst="rect">
          <a:avLst/>
        </a:prstGeom>
      </xdr:spPr>
    </xdr:pic>
    <xdr:clientData/>
  </xdr:twoCellAnchor>
  <xdr:twoCellAnchor editAs="absolute">
    <xdr:from>
      <xdr:col>0</xdr:col>
      <xdr:colOff>544640</xdr:colOff>
      <xdr:row>7</xdr:row>
      <xdr:rowOff>252546</xdr:rowOff>
    </xdr:from>
    <xdr:to>
      <xdr:col>2</xdr:col>
      <xdr:colOff>94325</xdr:colOff>
      <xdr:row>11</xdr:row>
      <xdr:rowOff>88171</xdr:rowOff>
    </xdr:to>
    <xdr:pic>
      <xdr:nvPicPr>
        <xdr:cNvPr id="6" name="Рисунок 5">
          <a:hlinkClick xmlns:r="http://schemas.openxmlformats.org/officeDocument/2006/relationships" r:id="rId9"/>
          <a:extLst>
            <a:ext uri="{FF2B5EF4-FFF2-40B4-BE49-F238E27FC236}">
              <a16:creationId xmlns:a16="http://schemas.microsoft.com/office/drawing/2014/main" id="{59033B6E-C8F1-4540-B342-B1837B25176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44640" y="3946309"/>
          <a:ext cx="1125346" cy="1075489"/>
        </a:xfrm>
        <a:prstGeom prst="rect">
          <a:avLst/>
        </a:prstGeom>
      </xdr:spPr>
    </xdr:pic>
    <xdr:clientData/>
  </xdr:twoCellAnchor>
  <xdr:twoCellAnchor editAs="oneCell">
    <xdr:from>
      <xdr:col>0</xdr:col>
      <xdr:colOff>517970</xdr:colOff>
      <xdr:row>13</xdr:row>
      <xdr:rowOff>216626</xdr:rowOff>
    </xdr:from>
    <xdr:to>
      <xdr:col>2</xdr:col>
      <xdr:colOff>120995</xdr:colOff>
      <xdr:row>17</xdr:row>
      <xdr:rowOff>121920</xdr:rowOff>
    </xdr:to>
    <xdr:pic>
      <xdr:nvPicPr>
        <xdr:cNvPr id="7" name="Рисунок 6">
          <a:hlinkClick xmlns:r="http://schemas.openxmlformats.org/officeDocument/2006/relationships" r:id="rId11"/>
          <a:extLst>
            <a:ext uri="{FF2B5EF4-FFF2-40B4-BE49-F238E27FC236}">
              <a16:creationId xmlns:a16="http://schemas.microsoft.com/office/drawing/2014/main" id="{3CD3FCD6-90A0-426D-A04B-1BB57A090EE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7970" y="5770185"/>
          <a:ext cx="1178686" cy="1145159"/>
        </a:xfrm>
        <a:prstGeom prst="rect">
          <a:avLst/>
        </a:prstGeom>
      </xdr:spPr>
    </xdr:pic>
    <xdr:clientData/>
  </xdr:twoCellAnchor>
  <xdr:twoCellAnchor editAs="oneCell">
    <xdr:from>
      <xdr:col>0</xdr:col>
      <xdr:colOff>510350</xdr:colOff>
      <xdr:row>35</xdr:row>
      <xdr:rowOff>214094</xdr:rowOff>
    </xdr:from>
    <xdr:to>
      <xdr:col>2</xdr:col>
      <xdr:colOff>128615</xdr:colOff>
      <xdr:row>39</xdr:row>
      <xdr:rowOff>141158</xdr:rowOff>
    </xdr:to>
    <xdr:pic>
      <xdr:nvPicPr>
        <xdr:cNvPr id="8" name="Рисунок 7">
          <a:hlinkClick xmlns:r="http://schemas.openxmlformats.org/officeDocument/2006/relationships" r:id="rId13"/>
          <a:extLst>
            <a:ext uri="{FF2B5EF4-FFF2-40B4-BE49-F238E27FC236}">
              <a16:creationId xmlns:a16="http://schemas.microsoft.com/office/drawing/2014/main" id="{E2A19241-9A5B-4765-B667-81B930EBF92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0350" y="12509416"/>
          <a:ext cx="1193926" cy="1166928"/>
        </a:xfrm>
        <a:prstGeom prst="rect">
          <a:avLst/>
        </a:prstGeom>
      </xdr:spPr>
    </xdr:pic>
    <xdr:clientData/>
  </xdr:twoCellAnchor>
  <xdr:twoCellAnchor editAs="oneCell">
    <xdr:from>
      <xdr:col>0</xdr:col>
      <xdr:colOff>529400</xdr:colOff>
      <xdr:row>23</xdr:row>
      <xdr:rowOff>194561</xdr:rowOff>
    </xdr:from>
    <xdr:to>
      <xdr:col>2</xdr:col>
      <xdr:colOff>109565</xdr:colOff>
      <xdr:row>27</xdr:row>
      <xdr:rowOff>72640</xdr:rowOff>
    </xdr:to>
    <xdr:pic>
      <xdr:nvPicPr>
        <xdr:cNvPr id="9" name="Рисунок 8">
          <a:hlinkClick xmlns:r="http://schemas.openxmlformats.org/officeDocument/2006/relationships" r:id="rId15"/>
          <a:extLst>
            <a:ext uri="{FF2B5EF4-FFF2-40B4-BE49-F238E27FC236}">
              <a16:creationId xmlns:a16="http://schemas.microsoft.com/office/drawing/2014/main" id="{87913BF7-4AB9-4FF3-9A24-4A3D23BDFAE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29400" y="8770290"/>
          <a:ext cx="1155826" cy="1117943"/>
        </a:xfrm>
        <a:prstGeom prst="rect">
          <a:avLst/>
        </a:prstGeom>
      </xdr:spPr>
    </xdr:pic>
    <xdr:clientData/>
  </xdr:twoCellAnchor>
  <xdr:twoCellAnchor editAs="oneCell">
    <xdr:from>
      <xdr:col>0</xdr:col>
      <xdr:colOff>582740</xdr:colOff>
      <xdr:row>26</xdr:row>
      <xdr:rowOff>293915</xdr:rowOff>
    </xdr:from>
    <xdr:to>
      <xdr:col>2</xdr:col>
      <xdr:colOff>56225</xdr:colOff>
      <xdr:row>30</xdr:row>
      <xdr:rowOff>75111</xdr:rowOff>
    </xdr:to>
    <xdr:pic>
      <xdr:nvPicPr>
        <xdr:cNvPr id="10" name="Рисунок 9">
          <a:hlinkClick xmlns:r="http://schemas.openxmlformats.org/officeDocument/2006/relationships" r:id="rId17"/>
          <a:extLst>
            <a:ext uri="{FF2B5EF4-FFF2-40B4-BE49-F238E27FC236}">
              <a16:creationId xmlns:a16="http://schemas.microsoft.com/office/drawing/2014/main" id="{DE70F40E-3D20-460A-ACDD-EE718C29C2F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82740" y="9799542"/>
          <a:ext cx="1049146" cy="1021061"/>
        </a:xfrm>
        <a:prstGeom prst="rect">
          <a:avLst/>
        </a:prstGeom>
      </xdr:spPr>
    </xdr:pic>
    <xdr:clientData/>
  </xdr:twoCellAnchor>
  <xdr:twoCellAnchor editAs="oneCell">
    <xdr:from>
      <xdr:col>0</xdr:col>
      <xdr:colOff>552260</xdr:colOff>
      <xdr:row>29</xdr:row>
      <xdr:rowOff>282233</xdr:rowOff>
    </xdr:from>
    <xdr:to>
      <xdr:col>2</xdr:col>
      <xdr:colOff>86705</xdr:colOff>
      <xdr:row>33</xdr:row>
      <xdr:rowOff>129833</xdr:rowOff>
    </xdr:to>
    <xdr:pic>
      <xdr:nvPicPr>
        <xdr:cNvPr id="11" name="Рисунок 10">
          <a:hlinkClick xmlns:r="http://schemas.openxmlformats.org/officeDocument/2006/relationships" r:id="rId19"/>
          <a:extLst>
            <a:ext uri="{FF2B5EF4-FFF2-40B4-BE49-F238E27FC236}">
              <a16:creationId xmlns:a16="http://schemas.microsoft.com/office/drawing/2014/main" id="{BD5FCC65-647A-4E30-8A47-C2B91E4E38C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52260" y="10717758"/>
          <a:ext cx="1110106" cy="1087465"/>
        </a:xfrm>
        <a:prstGeom prst="rect">
          <a:avLst/>
        </a:prstGeom>
      </xdr:spPr>
    </xdr:pic>
    <xdr:clientData/>
  </xdr:twoCellAnchor>
  <xdr:twoCellAnchor editAs="oneCell">
    <xdr:from>
      <xdr:col>0</xdr:col>
      <xdr:colOff>540830</xdr:colOff>
      <xdr:row>32</xdr:row>
      <xdr:rowOff>249577</xdr:rowOff>
    </xdr:from>
    <xdr:to>
      <xdr:col>2</xdr:col>
      <xdr:colOff>98135</xdr:colOff>
      <xdr:row>36</xdr:row>
      <xdr:rowOff>116772</xdr:rowOff>
    </xdr:to>
    <xdr:pic>
      <xdr:nvPicPr>
        <xdr:cNvPr id="12" name="Рисунок 11">
          <a:hlinkClick xmlns:r="http://schemas.openxmlformats.org/officeDocument/2006/relationships" r:id="rId21"/>
          <a:extLst>
            <a:ext uri="{FF2B5EF4-FFF2-40B4-BE49-F238E27FC236}">
              <a16:creationId xmlns:a16="http://schemas.microsoft.com/office/drawing/2014/main" id="{A5DD217C-A1E6-4CCF-9DF1-796E8D35D1B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40830" y="11615001"/>
          <a:ext cx="1132966" cy="1107059"/>
        </a:xfrm>
        <a:prstGeom prst="rect">
          <a:avLst/>
        </a:prstGeom>
      </xdr:spPr>
    </xdr:pic>
    <xdr:clientData/>
  </xdr:twoCellAnchor>
  <xdr:twoCellAnchor editAs="absolute">
    <xdr:from>
      <xdr:col>0</xdr:col>
      <xdr:colOff>525590</xdr:colOff>
      <xdr:row>50</xdr:row>
      <xdr:rowOff>841387</xdr:rowOff>
    </xdr:from>
    <xdr:to>
      <xdr:col>2</xdr:col>
      <xdr:colOff>113375</xdr:colOff>
      <xdr:row>54</xdr:row>
      <xdr:rowOff>72859</xdr:rowOff>
    </xdr:to>
    <xdr:pic>
      <xdr:nvPicPr>
        <xdr:cNvPr id="13" name="Рисунок 12">
          <a:hlinkClick xmlns:r="http://schemas.openxmlformats.org/officeDocument/2006/relationships" r:id="rId23"/>
          <a:extLst>
            <a:ext uri="{FF2B5EF4-FFF2-40B4-BE49-F238E27FC236}">
              <a16:creationId xmlns:a16="http://schemas.microsoft.com/office/drawing/2014/main" id="{A72E8CF4-BCBB-4AF6-8BF2-D8741F4D9D3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25590" y="18393218"/>
          <a:ext cx="1163446" cy="1117099"/>
        </a:xfrm>
        <a:prstGeom prst="rect">
          <a:avLst/>
        </a:prstGeom>
      </xdr:spPr>
    </xdr:pic>
    <xdr:clientData/>
  </xdr:twoCellAnchor>
  <xdr:twoCellAnchor editAs="oneCell">
    <xdr:from>
      <xdr:col>0</xdr:col>
      <xdr:colOff>514160</xdr:colOff>
      <xdr:row>53</xdr:row>
      <xdr:rowOff>186638</xdr:rowOff>
    </xdr:from>
    <xdr:to>
      <xdr:col>2</xdr:col>
      <xdr:colOff>124805</xdr:colOff>
      <xdr:row>57</xdr:row>
      <xdr:rowOff>97240</xdr:rowOff>
    </xdr:to>
    <xdr:pic>
      <xdr:nvPicPr>
        <xdr:cNvPr id="14" name="Рисунок 13">
          <a:hlinkClick xmlns:r="http://schemas.openxmlformats.org/officeDocument/2006/relationships" r:id="rId25"/>
          <a:extLst>
            <a:ext uri="{FF2B5EF4-FFF2-40B4-BE49-F238E27FC236}">
              <a16:creationId xmlns:a16="http://schemas.microsoft.com/office/drawing/2014/main" id="{34D91F0B-BB1D-4B49-80DD-88B2DA4B1BF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14160" y="19314130"/>
          <a:ext cx="1186306" cy="1150466"/>
        </a:xfrm>
        <a:prstGeom prst="rect">
          <a:avLst/>
        </a:prstGeom>
      </xdr:spPr>
    </xdr:pic>
    <xdr:clientData/>
  </xdr:twoCellAnchor>
  <xdr:twoCellAnchor editAs="oneCell">
    <xdr:from>
      <xdr:col>0</xdr:col>
      <xdr:colOff>521780</xdr:colOff>
      <xdr:row>10</xdr:row>
      <xdr:rowOff>218508</xdr:rowOff>
    </xdr:from>
    <xdr:to>
      <xdr:col>2</xdr:col>
      <xdr:colOff>117185</xdr:colOff>
      <xdr:row>14</xdr:row>
      <xdr:rowOff>103341</xdr:rowOff>
    </xdr:to>
    <xdr:pic>
      <xdr:nvPicPr>
        <xdr:cNvPr id="15" name="Рисунок 14">
          <a:hlinkClick xmlns:r="http://schemas.openxmlformats.org/officeDocument/2006/relationships" r:id="rId27"/>
          <a:extLst>
            <a:ext uri="{FF2B5EF4-FFF2-40B4-BE49-F238E27FC236}">
              <a16:creationId xmlns:a16="http://schemas.microsoft.com/office/drawing/2014/main" id="{A68626D4-8CE1-4E68-BF5B-147AB9F936D6}"/>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21780" y="4842169"/>
          <a:ext cx="1171066" cy="1124697"/>
        </a:xfrm>
        <a:prstGeom prst="rect">
          <a:avLst/>
        </a:prstGeom>
      </xdr:spPr>
    </xdr:pic>
    <xdr:clientData/>
  </xdr:twoCellAnchor>
  <xdr:twoCellAnchor editAs="oneCell">
    <xdr:from>
      <xdr:col>3</xdr:col>
      <xdr:colOff>640080</xdr:colOff>
      <xdr:row>0</xdr:row>
      <xdr:rowOff>53340</xdr:rowOff>
    </xdr:from>
    <xdr:to>
      <xdr:col>4</xdr:col>
      <xdr:colOff>741646</xdr:colOff>
      <xdr:row>0</xdr:row>
      <xdr:rowOff>952500</xdr:rowOff>
    </xdr:to>
    <xdr:pic>
      <xdr:nvPicPr>
        <xdr:cNvPr id="16" name="Рисунок 15">
          <a:extLst>
            <a:ext uri="{FF2B5EF4-FFF2-40B4-BE49-F238E27FC236}">
              <a16:creationId xmlns:a16="http://schemas.microsoft.com/office/drawing/2014/main" id="{3F725D6C-EC19-4021-B846-9D4ECF5D1B59}"/>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4480560" y="53340"/>
          <a:ext cx="4208746" cy="899160"/>
        </a:xfrm>
        <a:prstGeom prst="rect">
          <a:avLst/>
        </a:prstGeom>
      </xdr:spPr>
    </xdr:pic>
    <xdr:clientData/>
  </xdr:twoCellAnchor>
  <xdr:twoCellAnchor editAs="oneCell">
    <xdr:from>
      <xdr:col>0</xdr:col>
      <xdr:colOff>381948</xdr:colOff>
      <xdr:row>1</xdr:row>
      <xdr:rowOff>119095</xdr:rowOff>
    </xdr:from>
    <xdr:to>
      <xdr:col>1</xdr:col>
      <xdr:colOff>433609</xdr:colOff>
      <xdr:row>1</xdr:row>
      <xdr:rowOff>881095</xdr:rowOff>
    </xdr:to>
    <xdr:pic>
      <xdr:nvPicPr>
        <xdr:cNvPr id="17" name="Рисунок 16">
          <a:hlinkClick xmlns:r="http://schemas.openxmlformats.org/officeDocument/2006/relationships" r:id="rId3"/>
          <a:extLst>
            <a:ext uri="{FF2B5EF4-FFF2-40B4-BE49-F238E27FC236}">
              <a16:creationId xmlns:a16="http://schemas.microsoft.com/office/drawing/2014/main" id="{865D61A2-873A-408A-93EB-4258D4EBC80F}"/>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81948" y="1139400"/>
          <a:ext cx="762000" cy="762000"/>
        </a:xfrm>
        <a:prstGeom prst="rect">
          <a:avLst/>
        </a:prstGeom>
      </xdr:spPr>
    </xdr:pic>
    <xdr:clientData/>
  </xdr:twoCellAnchor>
  <xdr:twoCellAnchor editAs="absolute">
    <xdr:from>
      <xdr:col>0</xdr:col>
      <xdr:colOff>578104</xdr:colOff>
      <xdr:row>48</xdr:row>
      <xdr:rowOff>109357</xdr:rowOff>
    </xdr:from>
    <xdr:to>
      <xdr:col>2</xdr:col>
      <xdr:colOff>60861</xdr:colOff>
      <xdr:row>49</xdr:row>
      <xdr:rowOff>916784</xdr:rowOff>
    </xdr:to>
    <xdr:pic>
      <xdr:nvPicPr>
        <xdr:cNvPr id="18" name="Рисунок 17">
          <a:hlinkClick xmlns:r="http://schemas.openxmlformats.org/officeDocument/2006/relationships" r:id="rId31"/>
          <a:extLst>
            <a:ext uri="{FF2B5EF4-FFF2-40B4-BE49-F238E27FC236}">
              <a16:creationId xmlns:a16="http://schemas.microsoft.com/office/drawing/2014/main" id="{07AC66B7-9855-4F86-BB1E-CEEE3CC54745}"/>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578104" y="16472984"/>
          <a:ext cx="1058418" cy="1039902"/>
        </a:xfrm>
        <a:prstGeom prst="rect">
          <a:avLst/>
        </a:prstGeom>
      </xdr:spPr>
    </xdr:pic>
    <xdr:clientData/>
  </xdr:twoCellAnchor>
  <xdr:twoCellAnchor editAs="absolute">
    <xdr:from>
      <xdr:col>0</xdr:col>
      <xdr:colOff>565319</xdr:colOff>
      <xdr:row>49</xdr:row>
      <xdr:rowOff>801145</xdr:rowOff>
    </xdr:from>
    <xdr:to>
      <xdr:col>2</xdr:col>
      <xdr:colOff>73647</xdr:colOff>
      <xdr:row>50</xdr:row>
      <xdr:rowOff>918627</xdr:rowOff>
    </xdr:to>
    <xdr:pic>
      <xdr:nvPicPr>
        <xdr:cNvPr id="19" name="Рисунок 18">
          <a:hlinkClick xmlns:r="http://schemas.openxmlformats.org/officeDocument/2006/relationships" r:id="rId33"/>
          <a:extLst>
            <a:ext uri="{FF2B5EF4-FFF2-40B4-BE49-F238E27FC236}">
              <a16:creationId xmlns:a16="http://schemas.microsoft.com/office/drawing/2014/main" id="{98A0443A-7840-4449-994B-26A1AC77C197}"/>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565319" y="17397247"/>
          <a:ext cx="1083989" cy="1073211"/>
        </a:xfrm>
        <a:prstGeom prst="rect">
          <a:avLst/>
        </a:prstGeom>
      </xdr:spPr>
    </xdr:pic>
    <xdr:clientData/>
  </xdr:twoCellAnchor>
  <xdr:twoCellAnchor editAs="absolute">
    <xdr:from>
      <xdr:col>0</xdr:col>
      <xdr:colOff>573671</xdr:colOff>
      <xdr:row>56</xdr:row>
      <xdr:rowOff>164412</xdr:rowOff>
    </xdr:from>
    <xdr:to>
      <xdr:col>2</xdr:col>
      <xdr:colOff>116955</xdr:colOff>
      <xdr:row>58</xdr:row>
      <xdr:rowOff>1902</xdr:rowOff>
    </xdr:to>
    <xdr:pic>
      <xdr:nvPicPr>
        <xdr:cNvPr id="20" name="Рисунок 19">
          <a:hlinkClick xmlns:r="http://schemas.openxmlformats.org/officeDocument/2006/relationships" r:id="rId35"/>
          <a:extLst>
            <a:ext uri="{FF2B5EF4-FFF2-40B4-BE49-F238E27FC236}">
              <a16:creationId xmlns:a16="http://schemas.microsoft.com/office/drawing/2014/main" id="{9466F35A-496C-4CDC-96CC-EABD0EE6C5D7}"/>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573671" y="20221802"/>
          <a:ext cx="1118945" cy="1103185"/>
        </a:xfrm>
        <a:prstGeom prst="rect">
          <a:avLst/>
        </a:prstGeom>
      </xdr:spPr>
    </xdr:pic>
    <xdr:clientData/>
  </xdr:twoCellAnchor>
  <xdr:twoCellAnchor editAs="oneCell">
    <xdr:from>
      <xdr:col>0</xdr:col>
      <xdr:colOff>424690</xdr:colOff>
      <xdr:row>21</xdr:row>
      <xdr:rowOff>10885</xdr:rowOff>
    </xdr:from>
    <xdr:to>
      <xdr:col>2</xdr:col>
      <xdr:colOff>214275</xdr:colOff>
      <xdr:row>23</xdr:row>
      <xdr:rowOff>223156</xdr:rowOff>
    </xdr:to>
    <xdr:pic>
      <xdr:nvPicPr>
        <xdr:cNvPr id="27" name="Рисунок 26">
          <a:hlinkClick xmlns:r="http://schemas.openxmlformats.org/officeDocument/2006/relationships" r:id="rId37"/>
          <a:extLst>
            <a:ext uri="{FF2B5EF4-FFF2-40B4-BE49-F238E27FC236}">
              <a16:creationId xmlns:a16="http://schemas.microsoft.com/office/drawing/2014/main" id="{AEE4ADBD-9855-4666-B8C2-4E3250A8E117}"/>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24690" y="7966682"/>
          <a:ext cx="1365246" cy="8322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640080</xdr:colOff>
      <xdr:row>0</xdr:row>
      <xdr:rowOff>53340</xdr:rowOff>
    </xdr:from>
    <xdr:to>
      <xdr:col>4</xdr:col>
      <xdr:colOff>741647</xdr:colOff>
      <xdr:row>0</xdr:row>
      <xdr:rowOff>952500</xdr:rowOff>
    </xdr:to>
    <xdr:pic>
      <xdr:nvPicPr>
        <xdr:cNvPr id="2" name="Рисунок 1">
          <a:extLst>
            <a:ext uri="{FF2B5EF4-FFF2-40B4-BE49-F238E27FC236}">
              <a16:creationId xmlns:a16="http://schemas.microsoft.com/office/drawing/2014/main" id="{32BA133A-80C3-4766-A535-F05CA7C981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92040" y="53340"/>
          <a:ext cx="4208747" cy="899160"/>
        </a:xfrm>
        <a:prstGeom prst="rect">
          <a:avLst/>
        </a:prstGeom>
      </xdr:spPr>
    </xdr:pic>
    <xdr:clientData/>
  </xdr:twoCellAnchor>
  <xdr:twoCellAnchor editAs="oneCell">
    <xdr:from>
      <xdr:col>0</xdr:col>
      <xdr:colOff>304457</xdr:colOff>
      <xdr:row>1</xdr:row>
      <xdr:rowOff>119094</xdr:rowOff>
    </xdr:from>
    <xdr:to>
      <xdr:col>0</xdr:col>
      <xdr:colOff>1066457</xdr:colOff>
      <xdr:row>1</xdr:row>
      <xdr:rowOff>881094</xdr:rowOff>
    </xdr:to>
    <xdr:pic>
      <xdr:nvPicPr>
        <xdr:cNvPr id="3" name="Рисунок 2">
          <a:hlinkClick xmlns:r="http://schemas.openxmlformats.org/officeDocument/2006/relationships" r:id="rId2"/>
          <a:extLst>
            <a:ext uri="{FF2B5EF4-FFF2-40B4-BE49-F238E27FC236}">
              <a16:creationId xmlns:a16="http://schemas.microsoft.com/office/drawing/2014/main" id="{13A80D56-1DCE-4B3A-AEA5-CBC4A7AD7F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4457" y="1140174"/>
          <a:ext cx="762000" cy="762000"/>
        </a:xfrm>
        <a:prstGeom prst="rect">
          <a:avLst/>
        </a:prstGeom>
      </xdr:spPr>
    </xdr:pic>
    <xdr:clientData/>
  </xdr:twoCellAnchor>
  <xdr:twoCellAnchor editAs="absolute">
    <xdr:from>
      <xdr:col>0</xdr:col>
      <xdr:colOff>881744</xdr:colOff>
      <xdr:row>5</xdr:row>
      <xdr:rowOff>174172</xdr:rowOff>
    </xdr:from>
    <xdr:to>
      <xdr:col>2</xdr:col>
      <xdr:colOff>454293</xdr:colOff>
      <xdr:row>10</xdr:row>
      <xdr:rowOff>277586</xdr:rowOff>
    </xdr:to>
    <xdr:pic>
      <xdr:nvPicPr>
        <xdr:cNvPr id="4" name="Рисунок 3">
          <a:hlinkClick xmlns:r="http://schemas.openxmlformats.org/officeDocument/2006/relationships" r:id="rId4"/>
          <a:extLst>
            <a:ext uri="{FF2B5EF4-FFF2-40B4-BE49-F238E27FC236}">
              <a16:creationId xmlns:a16="http://schemas.microsoft.com/office/drawing/2014/main" id="{DD8AAF46-7D14-4D68-8F6D-617F4A6D701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1744" y="3290752"/>
          <a:ext cx="2209069" cy="1665514"/>
        </a:xfrm>
        <a:prstGeom prst="rect">
          <a:avLst/>
        </a:prstGeom>
      </xdr:spPr>
    </xdr:pic>
    <xdr:clientData/>
  </xdr:twoCellAnchor>
  <xdr:twoCellAnchor editAs="absolute">
    <xdr:from>
      <xdr:col>0</xdr:col>
      <xdr:colOff>872673</xdr:colOff>
      <xdr:row>11</xdr:row>
      <xdr:rowOff>161472</xdr:rowOff>
    </xdr:from>
    <xdr:to>
      <xdr:col>2</xdr:col>
      <xdr:colOff>445222</xdr:colOff>
      <xdr:row>16</xdr:row>
      <xdr:rowOff>248558</xdr:rowOff>
    </xdr:to>
    <xdr:pic>
      <xdr:nvPicPr>
        <xdr:cNvPr id="5" name="Рисунок 4">
          <a:hlinkClick xmlns:r="http://schemas.openxmlformats.org/officeDocument/2006/relationships" r:id="rId4"/>
          <a:extLst>
            <a:ext uri="{FF2B5EF4-FFF2-40B4-BE49-F238E27FC236}">
              <a16:creationId xmlns:a16="http://schemas.microsoft.com/office/drawing/2014/main" id="{740402C3-A29C-4BB0-8444-7E564ED9AD1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72673" y="5152572"/>
          <a:ext cx="2209069" cy="1649186"/>
        </a:xfrm>
        <a:prstGeom prst="rect">
          <a:avLst/>
        </a:prstGeom>
      </xdr:spPr>
    </xdr:pic>
    <xdr:clientData/>
  </xdr:twoCellAnchor>
  <xdr:twoCellAnchor editAs="absolute">
    <xdr:from>
      <xdr:col>0</xdr:col>
      <xdr:colOff>789215</xdr:colOff>
      <xdr:row>17</xdr:row>
      <xdr:rowOff>119742</xdr:rowOff>
    </xdr:from>
    <xdr:to>
      <xdr:col>2</xdr:col>
      <xdr:colOff>448127</xdr:colOff>
      <xdr:row>22</xdr:row>
      <xdr:rowOff>243113</xdr:rowOff>
    </xdr:to>
    <xdr:pic>
      <xdr:nvPicPr>
        <xdr:cNvPr id="6" name="Рисунок 5">
          <a:hlinkClick xmlns:r="http://schemas.openxmlformats.org/officeDocument/2006/relationships" r:id="rId6"/>
          <a:extLst>
            <a:ext uri="{FF2B5EF4-FFF2-40B4-BE49-F238E27FC236}">
              <a16:creationId xmlns:a16="http://schemas.microsoft.com/office/drawing/2014/main" id="{381AEAEC-B780-4F00-84F6-25393238F3F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9215" y="6985362"/>
          <a:ext cx="2295432" cy="1685471"/>
        </a:xfrm>
        <a:prstGeom prst="rect">
          <a:avLst/>
        </a:prstGeom>
      </xdr:spPr>
    </xdr:pic>
    <xdr:clientData/>
  </xdr:twoCellAnchor>
  <xdr:twoCellAnchor editAs="oneCell">
    <xdr:from>
      <xdr:col>0</xdr:col>
      <xdr:colOff>772886</xdr:colOff>
      <xdr:row>23</xdr:row>
      <xdr:rowOff>65312</xdr:rowOff>
    </xdr:from>
    <xdr:to>
      <xdr:col>2</xdr:col>
      <xdr:colOff>486230</xdr:colOff>
      <xdr:row>28</xdr:row>
      <xdr:rowOff>254906</xdr:rowOff>
    </xdr:to>
    <xdr:pic>
      <xdr:nvPicPr>
        <xdr:cNvPr id="7" name="Рисунок 6">
          <a:hlinkClick xmlns:r="http://schemas.openxmlformats.org/officeDocument/2006/relationships" r:id="rId8"/>
          <a:extLst>
            <a:ext uri="{FF2B5EF4-FFF2-40B4-BE49-F238E27FC236}">
              <a16:creationId xmlns:a16="http://schemas.microsoft.com/office/drawing/2014/main" id="{182F993F-147E-456D-A894-09EF374362E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2886" y="8805452"/>
          <a:ext cx="2349864" cy="1751694"/>
        </a:xfrm>
        <a:prstGeom prst="rect">
          <a:avLst/>
        </a:prstGeom>
      </xdr:spPr>
    </xdr:pic>
    <xdr:clientData/>
  </xdr:twoCellAnchor>
  <xdr:twoCellAnchor editAs="oneCell">
    <xdr:from>
      <xdr:col>0</xdr:col>
      <xdr:colOff>772887</xdr:colOff>
      <xdr:row>29</xdr:row>
      <xdr:rowOff>141514</xdr:rowOff>
    </xdr:from>
    <xdr:to>
      <xdr:col>2</xdr:col>
      <xdr:colOff>547913</xdr:colOff>
      <xdr:row>35</xdr:row>
      <xdr:rowOff>34469</xdr:rowOff>
    </xdr:to>
    <xdr:pic>
      <xdr:nvPicPr>
        <xdr:cNvPr id="8" name="Рисунок 7">
          <a:hlinkClick xmlns:r="http://schemas.openxmlformats.org/officeDocument/2006/relationships" r:id="rId10"/>
          <a:extLst>
            <a:ext uri="{FF2B5EF4-FFF2-40B4-BE49-F238E27FC236}">
              <a16:creationId xmlns:a16="http://schemas.microsoft.com/office/drawing/2014/main" id="{48E23D71-1CC6-4E7F-87E2-406E185A9A0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887" y="10756174"/>
          <a:ext cx="2411546" cy="1767475"/>
        </a:xfrm>
        <a:prstGeom prst="rect">
          <a:avLst/>
        </a:prstGeom>
      </xdr:spPr>
    </xdr:pic>
    <xdr:clientData/>
  </xdr:twoCellAnchor>
  <xdr:twoCellAnchor editAs="oneCell">
    <xdr:from>
      <xdr:col>0</xdr:col>
      <xdr:colOff>792844</xdr:colOff>
      <xdr:row>35</xdr:row>
      <xdr:rowOff>112485</xdr:rowOff>
    </xdr:from>
    <xdr:to>
      <xdr:col>2</xdr:col>
      <xdr:colOff>495302</xdr:colOff>
      <xdr:row>40</xdr:row>
      <xdr:rowOff>255814</xdr:rowOff>
    </xdr:to>
    <xdr:pic>
      <xdr:nvPicPr>
        <xdr:cNvPr id="9" name="Рисунок 8">
          <a:hlinkClick xmlns:r="http://schemas.openxmlformats.org/officeDocument/2006/relationships" r:id="rId12"/>
          <a:extLst>
            <a:ext uri="{FF2B5EF4-FFF2-40B4-BE49-F238E27FC236}">
              <a16:creationId xmlns:a16="http://schemas.microsoft.com/office/drawing/2014/main" id="{264AEE21-D774-4692-8E71-6D8511FF891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92844" y="12601665"/>
          <a:ext cx="2338978" cy="1705429"/>
        </a:xfrm>
        <a:prstGeom prst="rect">
          <a:avLst/>
        </a:prstGeom>
      </xdr:spPr>
    </xdr:pic>
    <xdr:clientData/>
  </xdr:twoCellAnchor>
  <xdr:twoCellAnchor editAs="oneCell">
    <xdr:from>
      <xdr:col>0</xdr:col>
      <xdr:colOff>1010557</xdr:colOff>
      <xdr:row>40</xdr:row>
      <xdr:rowOff>261256</xdr:rowOff>
    </xdr:from>
    <xdr:to>
      <xdr:col>2</xdr:col>
      <xdr:colOff>229152</xdr:colOff>
      <xdr:row>45</xdr:row>
      <xdr:rowOff>76200</xdr:rowOff>
    </xdr:to>
    <xdr:pic>
      <xdr:nvPicPr>
        <xdr:cNvPr id="10" name="Рисунок 9">
          <a:hlinkClick xmlns:r="http://schemas.openxmlformats.org/officeDocument/2006/relationships" r:id="rId14"/>
          <a:extLst>
            <a:ext uri="{FF2B5EF4-FFF2-40B4-BE49-F238E27FC236}">
              <a16:creationId xmlns:a16="http://schemas.microsoft.com/office/drawing/2014/main" id="{BC402894-560F-416A-A867-8F466344DAD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10557" y="14312536"/>
          <a:ext cx="1855115" cy="1377044"/>
        </a:xfrm>
        <a:prstGeom prst="rect">
          <a:avLst/>
        </a:prstGeom>
      </xdr:spPr>
    </xdr:pic>
    <xdr:clientData/>
  </xdr:twoCellAnchor>
  <xdr:twoCellAnchor editAs="oneCell">
    <xdr:from>
      <xdr:col>0</xdr:col>
      <xdr:colOff>836389</xdr:colOff>
      <xdr:row>51</xdr:row>
      <xdr:rowOff>132080</xdr:rowOff>
    </xdr:from>
    <xdr:to>
      <xdr:col>2</xdr:col>
      <xdr:colOff>499409</xdr:colOff>
      <xdr:row>56</xdr:row>
      <xdr:rowOff>255451</xdr:rowOff>
    </xdr:to>
    <xdr:pic>
      <xdr:nvPicPr>
        <xdr:cNvPr id="11" name="Рисунок 10">
          <a:hlinkClick xmlns:r="http://schemas.openxmlformats.org/officeDocument/2006/relationships" r:id="rId16"/>
          <a:extLst>
            <a:ext uri="{FF2B5EF4-FFF2-40B4-BE49-F238E27FC236}">
              <a16:creationId xmlns:a16="http://schemas.microsoft.com/office/drawing/2014/main" id="{20EE732E-3061-4551-9162-37F220DA87A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36389" y="17619980"/>
          <a:ext cx="2299540" cy="1685471"/>
        </a:xfrm>
        <a:prstGeom prst="rect">
          <a:avLst/>
        </a:prstGeom>
      </xdr:spPr>
    </xdr:pic>
    <xdr:clientData/>
  </xdr:twoCellAnchor>
  <xdr:twoCellAnchor editAs="oneCell">
    <xdr:from>
      <xdr:col>0</xdr:col>
      <xdr:colOff>876301</xdr:colOff>
      <xdr:row>45</xdr:row>
      <xdr:rowOff>177800</xdr:rowOff>
    </xdr:from>
    <xdr:to>
      <xdr:col>2</xdr:col>
      <xdr:colOff>482601</xdr:colOff>
      <xdr:row>50</xdr:row>
      <xdr:rowOff>266700</xdr:rowOff>
    </xdr:to>
    <xdr:pic>
      <xdr:nvPicPr>
        <xdr:cNvPr id="12" name="Рисунок 11">
          <a:hlinkClick xmlns:r="http://schemas.openxmlformats.org/officeDocument/2006/relationships" r:id="rId16"/>
          <a:extLst>
            <a:ext uri="{FF2B5EF4-FFF2-40B4-BE49-F238E27FC236}">
              <a16:creationId xmlns:a16="http://schemas.microsoft.com/office/drawing/2014/main" id="{87777384-87A9-4F07-8600-502BD2E13A4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76301" y="15791180"/>
          <a:ext cx="2242820" cy="165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1209237</xdr:colOff>
      <xdr:row>5</xdr:row>
      <xdr:rowOff>87305</xdr:rowOff>
    </xdr:from>
    <xdr:to>
      <xdr:col>2</xdr:col>
      <xdr:colOff>64684</xdr:colOff>
      <xdr:row>7</xdr:row>
      <xdr:rowOff>251088</xdr:rowOff>
    </xdr:to>
    <xdr:pic>
      <xdr:nvPicPr>
        <xdr:cNvPr id="2" name="Рисунок 1">
          <a:hlinkClick xmlns:r="http://schemas.openxmlformats.org/officeDocument/2006/relationships" r:id="rId1"/>
          <a:extLst>
            <a:ext uri="{FF2B5EF4-FFF2-40B4-BE49-F238E27FC236}">
              <a16:creationId xmlns:a16="http://schemas.microsoft.com/office/drawing/2014/main" id="{0B2903AA-5949-411E-B12D-289C0F451F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9237" y="3165785"/>
          <a:ext cx="1080487" cy="788623"/>
        </a:xfrm>
        <a:prstGeom prst="rect">
          <a:avLst/>
        </a:prstGeom>
      </xdr:spPr>
    </xdr:pic>
    <xdr:clientData/>
  </xdr:twoCellAnchor>
  <xdr:twoCellAnchor editAs="absolute">
    <xdr:from>
      <xdr:col>0</xdr:col>
      <xdr:colOff>1207695</xdr:colOff>
      <xdr:row>53</xdr:row>
      <xdr:rowOff>84093</xdr:rowOff>
    </xdr:from>
    <xdr:to>
      <xdr:col>2</xdr:col>
      <xdr:colOff>137942</xdr:colOff>
      <xdr:row>56</xdr:row>
      <xdr:rowOff>12036</xdr:rowOff>
    </xdr:to>
    <xdr:pic>
      <xdr:nvPicPr>
        <xdr:cNvPr id="3" name="Рисунок 2">
          <a:hlinkClick xmlns:r="http://schemas.openxmlformats.org/officeDocument/2006/relationships" r:id="rId3"/>
          <a:extLst>
            <a:ext uri="{FF2B5EF4-FFF2-40B4-BE49-F238E27FC236}">
              <a16:creationId xmlns:a16="http://schemas.microsoft.com/office/drawing/2014/main" id="{78A33FD1-8B13-4280-A297-0838840348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07695" y="19850373"/>
          <a:ext cx="1155287" cy="865203"/>
        </a:xfrm>
        <a:prstGeom prst="rect">
          <a:avLst/>
        </a:prstGeom>
      </xdr:spPr>
    </xdr:pic>
    <xdr:clientData/>
  </xdr:twoCellAnchor>
  <xdr:twoCellAnchor editAs="oneCell">
    <xdr:from>
      <xdr:col>0</xdr:col>
      <xdr:colOff>1165359</xdr:colOff>
      <xdr:row>18</xdr:row>
      <xdr:rowOff>21725</xdr:rowOff>
    </xdr:from>
    <xdr:to>
      <xdr:col>2</xdr:col>
      <xdr:colOff>109706</xdr:colOff>
      <xdr:row>20</xdr:row>
      <xdr:rowOff>255447</xdr:rowOff>
    </xdr:to>
    <xdr:pic>
      <xdr:nvPicPr>
        <xdr:cNvPr id="4" name="Рисунок 3">
          <a:hlinkClick xmlns:r="http://schemas.openxmlformats.org/officeDocument/2006/relationships" r:id="rId5"/>
          <a:extLst>
            <a:ext uri="{FF2B5EF4-FFF2-40B4-BE49-F238E27FC236}">
              <a16:creationId xmlns:a16="http://schemas.microsoft.com/office/drawing/2014/main" id="{8C2F2D49-1FBA-4009-964C-829EFA0D31C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65359" y="7085465"/>
          <a:ext cx="1169387" cy="858562"/>
        </a:xfrm>
        <a:prstGeom prst="rect">
          <a:avLst/>
        </a:prstGeom>
      </xdr:spPr>
    </xdr:pic>
    <xdr:clientData/>
  </xdr:twoCellAnchor>
  <xdr:twoCellAnchor editAs="absolute">
    <xdr:from>
      <xdr:col>0</xdr:col>
      <xdr:colOff>1189420</xdr:colOff>
      <xdr:row>49</xdr:row>
      <xdr:rowOff>150116</xdr:rowOff>
    </xdr:from>
    <xdr:to>
      <xdr:col>2</xdr:col>
      <xdr:colOff>76488</xdr:colOff>
      <xdr:row>53</xdr:row>
      <xdr:rowOff>75685</xdr:rowOff>
    </xdr:to>
    <xdr:pic>
      <xdr:nvPicPr>
        <xdr:cNvPr id="5" name="Рисунок 4">
          <a:hlinkClick xmlns:r="http://schemas.openxmlformats.org/officeDocument/2006/relationships" r:id="rId7"/>
          <a:extLst>
            <a:ext uri="{FF2B5EF4-FFF2-40B4-BE49-F238E27FC236}">
              <a16:creationId xmlns:a16="http://schemas.microsoft.com/office/drawing/2014/main" id="{F23C9912-1061-4C07-85DF-1E5C453A7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89420" y="18742916"/>
          <a:ext cx="1112108" cy="1099049"/>
        </a:xfrm>
        <a:prstGeom prst="rect">
          <a:avLst/>
        </a:prstGeom>
      </xdr:spPr>
    </xdr:pic>
    <xdr:clientData/>
  </xdr:twoCellAnchor>
  <xdr:twoCellAnchor editAs="absolute">
    <xdr:from>
      <xdr:col>0</xdr:col>
      <xdr:colOff>1176278</xdr:colOff>
      <xdr:row>7</xdr:row>
      <xdr:rowOff>239631</xdr:rowOff>
    </xdr:from>
    <xdr:to>
      <xdr:col>2</xdr:col>
      <xdr:colOff>67285</xdr:colOff>
      <xdr:row>11</xdr:row>
      <xdr:rowOff>75256</xdr:rowOff>
    </xdr:to>
    <xdr:pic>
      <xdr:nvPicPr>
        <xdr:cNvPr id="6" name="Рисунок 5">
          <a:hlinkClick xmlns:r="http://schemas.openxmlformats.org/officeDocument/2006/relationships" r:id="rId9"/>
          <a:extLst>
            <a:ext uri="{FF2B5EF4-FFF2-40B4-BE49-F238E27FC236}">
              <a16:creationId xmlns:a16="http://schemas.microsoft.com/office/drawing/2014/main" id="{623843D9-F09E-4264-8269-6CA9FAC46CD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76278" y="3942951"/>
          <a:ext cx="1116047" cy="1085305"/>
        </a:xfrm>
        <a:prstGeom prst="rect">
          <a:avLst/>
        </a:prstGeom>
      </xdr:spPr>
    </xdr:pic>
    <xdr:clientData/>
  </xdr:twoCellAnchor>
  <xdr:twoCellAnchor editAs="oneCell">
    <xdr:from>
      <xdr:col>0</xdr:col>
      <xdr:colOff>1171292</xdr:colOff>
      <xdr:row>13</xdr:row>
      <xdr:rowOff>216626</xdr:rowOff>
    </xdr:from>
    <xdr:to>
      <xdr:col>2</xdr:col>
      <xdr:colOff>115639</xdr:colOff>
      <xdr:row>17</xdr:row>
      <xdr:rowOff>121920</xdr:rowOff>
    </xdr:to>
    <xdr:pic>
      <xdr:nvPicPr>
        <xdr:cNvPr id="7" name="Рисунок 6">
          <a:hlinkClick xmlns:r="http://schemas.openxmlformats.org/officeDocument/2006/relationships" r:id="rId11"/>
          <a:extLst>
            <a:ext uri="{FF2B5EF4-FFF2-40B4-BE49-F238E27FC236}">
              <a16:creationId xmlns:a16="http://schemas.microsoft.com/office/drawing/2014/main" id="{09FD2914-D538-4427-997E-3FA50A5E66F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71292" y="5794466"/>
          <a:ext cx="1169387" cy="1154974"/>
        </a:xfrm>
        <a:prstGeom prst="rect">
          <a:avLst/>
        </a:prstGeom>
      </xdr:spPr>
    </xdr:pic>
    <xdr:clientData/>
  </xdr:twoCellAnchor>
  <xdr:twoCellAnchor editAs="oneCell">
    <xdr:from>
      <xdr:col>0</xdr:col>
      <xdr:colOff>1177529</xdr:colOff>
      <xdr:row>35</xdr:row>
      <xdr:rowOff>214094</xdr:rowOff>
    </xdr:from>
    <xdr:to>
      <xdr:col>2</xdr:col>
      <xdr:colOff>137116</xdr:colOff>
      <xdr:row>39</xdr:row>
      <xdr:rowOff>141158</xdr:rowOff>
    </xdr:to>
    <xdr:pic>
      <xdr:nvPicPr>
        <xdr:cNvPr id="8" name="Рисунок 7">
          <a:hlinkClick xmlns:r="http://schemas.openxmlformats.org/officeDocument/2006/relationships" r:id="rId13"/>
          <a:extLst>
            <a:ext uri="{FF2B5EF4-FFF2-40B4-BE49-F238E27FC236}">
              <a16:creationId xmlns:a16="http://schemas.microsoft.com/office/drawing/2014/main" id="{FB8FDE35-27F2-4CA7-BD37-5991E136EDC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77529" y="12588974"/>
          <a:ext cx="1184627" cy="1176744"/>
        </a:xfrm>
        <a:prstGeom prst="rect">
          <a:avLst/>
        </a:prstGeom>
      </xdr:spPr>
    </xdr:pic>
    <xdr:clientData/>
  </xdr:twoCellAnchor>
  <xdr:twoCellAnchor editAs="oneCell">
    <xdr:from>
      <xdr:col>0</xdr:col>
      <xdr:colOff>1177235</xdr:colOff>
      <xdr:row>23</xdr:row>
      <xdr:rowOff>194561</xdr:rowOff>
    </xdr:from>
    <xdr:to>
      <xdr:col>2</xdr:col>
      <xdr:colOff>98722</xdr:colOff>
      <xdr:row>27</xdr:row>
      <xdr:rowOff>72640</xdr:rowOff>
    </xdr:to>
    <xdr:pic>
      <xdr:nvPicPr>
        <xdr:cNvPr id="9" name="Рисунок 8">
          <a:hlinkClick xmlns:r="http://schemas.openxmlformats.org/officeDocument/2006/relationships" r:id="rId15"/>
          <a:extLst>
            <a:ext uri="{FF2B5EF4-FFF2-40B4-BE49-F238E27FC236}">
              <a16:creationId xmlns:a16="http://schemas.microsoft.com/office/drawing/2014/main" id="{A8BAE004-AA78-487D-AE98-1E0E3458EE8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177235" y="8820401"/>
          <a:ext cx="1146527" cy="1127759"/>
        </a:xfrm>
        <a:prstGeom prst="rect">
          <a:avLst/>
        </a:prstGeom>
      </xdr:spPr>
    </xdr:pic>
    <xdr:clientData/>
  </xdr:twoCellAnchor>
  <xdr:twoCellAnchor editAs="oneCell">
    <xdr:from>
      <xdr:col>0</xdr:col>
      <xdr:colOff>1212511</xdr:colOff>
      <xdr:row>26</xdr:row>
      <xdr:rowOff>293915</xdr:rowOff>
    </xdr:from>
    <xdr:to>
      <xdr:col>2</xdr:col>
      <xdr:colOff>27318</xdr:colOff>
      <xdr:row>30</xdr:row>
      <xdr:rowOff>75111</xdr:rowOff>
    </xdr:to>
    <xdr:pic>
      <xdr:nvPicPr>
        <xdr:cNvPr id="10" name="Рисунок 9">
          <a:hlinkClick xmlns:r="http://schemas.openxmlformats.org/officeDocument/2006/relationships" r:id="rId17"/>
          <a:extLst>
            <a:ext uri="{FF2B5EF4-FFF2-40B4-BE49-F238E27FC236}">
              <a16:creationId xmlns:a16="http://schemas.microsoft.com/office/drawing/2014/main" id="{5C4BBA1B-2790-4CBC-9010-DE6FE3138AF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212511" y="9857015"/>
          <a:ext cx="1039847" cy="1030876"/>
        </a:xfrm>
        <a:prstGeom prst="rect">
          <a:avLst/>
        </a:prstGeom>
      </xdr:spPr>
    </xdr:pic>
    <xdr:clientData/>
  </xdr:twoCellAnchor>
  <xdr:twoCellAnchor editAs="oneCell">
    <xdr:from>
      <xdr:col>0</xdr:col>
      <xdr:colOff>1207508</xdr:colOff>
      <xdr:row>29</xdr:row>
      <xdr:rowOff>282233</xdr:rowOff>
    </xdr:from>
    <xdr:to>
      <xdr:col>2</xdr:col>
      <xdr:colOff>83275</xdr:colOff>
      <xdr:row>33</xdr:row>
      <xdr:rowOff>129833</xdr:rowOff>
    </xdr:to>
    <xdr:pic>
      <xdr:nvPicPr>
        <xdr:cNvPr id="11" name="Рисунок 10">
          <a:hlinkClick xmlns:r="http://schemas.openxmlformats.org/officeDocument/2006/relationships" r:id="rId19"/>
          <a:extLst>
            <a:ext uri="{FF2B5EF4-FFF2-40B4-BE49-F238E27FC236}">
              <a16:creationId xmlns:a16="http://schemas.microsoft.com/office/drawing/2014/main" id="{88DD8B30-D54B-4E1C-B11F-C72260EBF14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207508" y="10782593"/>
          <a:ext cx="1100807" cy="1097280"/>
        </a:xfrm>
        <a:prstGeom prst="rect">
          <a:avLst/>
        </a:prstGeom>
      </xdr:spPr>
    </xdr:pic>
    <xdr:clientData/>
  </xdr:twoCellAnchor>
  <xdr:twoCellAnchor editAs="oneCell">
    <xdr:from>
      <xdr:col>0</xdr:col>
      <xdr:colOff>1175792</xdr:colOff>
      <xdr:row>32</xdr:row>
      <xdr:rowOff>249577</xdr:rowOff>
    </xdr:from>
    <xdr:to>
      <xdr:col>2</xdr:col>
      <xdr:colOff>74419</xdr:colOff>
      <xdr:row>36</xdr:row>
      <xdr:rowOff>116772</xdr:rowOff>
    </xdr:to>
    <xdr:pic>
      <xdr:nvPicPr>
        <xdr:cNvPr id="12" name="Рисунок 11">
          <a:hlinkClick xmlns:r="http://schemas.openxmlformats.org/officeDocument/2006/relationships" r:id="rId21"/>
          <a:extLst>
            <a:ext uri="{FF2B5EF4-FFF2-40B4-BE49-F238E27FC236}">
              <a16:creationId xmlns:a16="http://schemas.microsoft.com/office/drawing/2014/main" id="{A0CFADC3-1FF0-41F1-804E-0A4F2E1FC94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75792" y="11687197"/>
          <a:ext cx="1123667" cy="1116875"/>
        </a:xfrm>
        <a:prstGeom prst="rect">
          <a:avLst/>
        </a:prstGeom>
      </xdr:spPr>
    </xdr:pic>
    <xdr:clientData/>
  </xdr:twoCellAnchor>
  <xdr:twoCellAnchor editAs="absolute">
    <xdr:from>
      <xdr:col>0</xdr:col>
      <xdr:colOff>1184206</xdr:colOff>
      <xdr:row>41</xdr:row>
      <xdr:rowOff>880134</xdr:rowOff>
    </xdr:from>
    <xdr:to>
      <xdr:col>2</xdr:col>
      <xdr:colOff>113313</xdr:colOff>
      <xdr:row>45</xdr:row>
      <xdr:rowOff>111606</xdr:rowOff>
    </xdr:to>
    <xdr:pic>
      <xdr:nvPicPr>
        <xdr:cNvPr id="13" name="Рисунок 12">
          <a:hlinkClick xmlns:r="http://schemas.openxmlformats.org/officeDocument/2006/relationships" r:id="rId23"/>
          <a:extLst>
            <a:ext uri="{FF2B5EF4-FFF2-40B4-BE49-F238E27FC236}">
              <a16:creationId xmlns:a16="http://schemas.microsoft.com/office/drawing/2014/main" id="{A3C1A715-319A-4FEC-942C-77991AD0491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84206" y="15693414"/>
          <a:ext cx="1154147" cy="1121232"/>
        </a:xfrm>
        <a:prstGeom prst="rect">
          <a:avLst/>
        </a:prstGeom>
      </xdr:spPr>
    </xdr:pic>
    <xdr:clientData/>
  </xdr:twoCellAnchor>
  <xdr:twoCellAnchor editAs="oneCell">
    <xdr:from>
      <xdr:col>0</xdr:col>
      <xdr:colOff>1173146</xdr:colOff>
      <xdr:row>44</xdr:row>
      <xdr:rowOff>199553</xdr:rowOff>
    </xdr:from>
    <xdr:to>
      <xdr:col>2</xdr:col>
      <xdr:colOff>125113</xdr:colOff>
      <xdr:row>48</xdr:row>
      <xdr:rowOff>110155</xdr:rowOff>
    </xdr:to>
    <xdr:pic>
      <xdr:nvPicPr>
        <xdr:cNvPr id="14" name="Рисунок 13">
          <a:hlinkClick xmlns:r="http://schemas.openxmlformats.org/officeDocument/2006/relationships" r:id="rId25"/>
          <a:extLst>
            <a:ext uri="{FF2B5EF4-FFF2-40B4-BE49-F238E27FC236}">
              <a16:creationId xmlns:a16="http://schemas.microsoft.com/office/drawing/2014/main" id="{6B4FEEBA-40E7-4E22-88F1-93FF6A4616D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173146" y="16590173"/>
          <a:ext cx="1177007" cy="1160282"/>
        </a:xfrm>
        <a:prstGeom prst="rect">
          <a:avLst/>
        </a:prstGeom>
      </xdr:spPr>
    </xdr:pic>
    <xdr:clientData/>
  </xdr:twoCellAnchor>
  <xdr:twoCellAnchor editAs="oneCell">
    <xdr:from>
      <xdr:col>0</xdr:col>
      <xdr:colOff>1178910</xdr:colOff>
      <xdr:row>10</xdr:row>
      <xdr:rowOff>205593</xdr:rowOff>
    </xdr:from>
    <xdr:to>
      <xdr:col>2</xdr:col>
      <xdr:colOff>115637</xdr:colOff>
      <xdr:row>14</xdr:row>
      <xdr:rowOff>90426</xdr:rowOff>
    </xdr:to>
    <xdr:pic>
      <xdr:nvPicPr>
        <xdr:cNvPr id="15" name="Рисунок 14">
          <a:hlinkClick xmlns:r="http://schemas.openxmlformats.org/officeDocument/2006/relationships" r:id="rId27"/>
          <a:extLst>
            <a:ext uri="{FF2B5EF4-FFF2-40B4-BE49-F238E27FC236}">
              <a16:creationId xmlns:a16="http://schemas.microsoft.com/office/drawing/2014/main" id="{207F3777-A171-43B2-8400-E04969D1CDA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178910" y="4846173"/>
          <a:ext cx="1161767" cy="1134513"/>
        </a:xfrm>
        <a:prstGeom prst="rect">
          <a:avLst/>
        </a:prstGeom>
      </xdr:spPr>
    </xdr:pic>
    <xdr:clientData/>
  </xdr:twoCellAnchor>
  <xdr:twoCellAnchor editAs="oneCell">
    <xdr:from>
      <xdr:col>3</xdr:col>
      <xdr:colOff>640080</xdr:colOff>
      <xdr:row>0</xdr:row>
      <xdr:rowOff>53340</xdr:rowOff>
    </xdr:from>
    <xdr:to>
      <xdr:col>4</xdr:col>
      <xdr:colOff>741646</xdr:colOff>
      <xdr:row>0</xdr:row>
      <xdr:rowOff>952500</xdr:rowOff>
    </xdr:to>
    <xdr:pic>
      <xdr:nvPicPr>
        <xdr:cNvPr id="16" name="Рисунок 15">
          <a:extLst>
            <a:ext uri="{FF2B5EF4-FFF2-40B4-BE49-F238E27FC236}">
              <a16:creationId xmlns:a16="http://schemas.microsoft.com/office/drawing/2014/main" id="{62D05343-3042-4DFA-8F52-F12CED8F48C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4480560" y="53340"/>
          <a:ext cx="4208746" cy="899160"/>
        </a:xfrm>
        <a:prstGeom prst="rect">
          <a:avLst/>
        </a:prstGeom>
      </xdr:spPr>
    </xdr:pic>
    <xdr:clientData/>
  </xdr:twoCellAnchor>
  <xdr:twoCellAnchor editAs="oneCell">
    <xdr:from>
      <xdr:col>0</xdr:col>
      <xdr:colOff>304457</xdr:colOff>
      <xdr:row>1</xdr:row>
      <xdr:rowOff>119094</xdr:rowOff>
    </xdr:from>
    <xdr:to>
      <xdr:col>0</xdr:col>
      <xdr:colOff>1066457</xdr:colOff>
      <xdr:row>1</xdr:row>
      <xdr:rowOff>881094</xdr:rowOff>
    </xdr:to>
    <xdr:pic>
      <xdr:nvPicPr>
        <xdr:cNvPr id="17" name="Рисунок 16">
          <a:hlinkClick xmlns:r="http://schemas.openxmlformats.org/officeDocument/2006/relationships" r:id="rId3"/>
          <a:extLst>
            <a:ext uri="{FF2B5EF4-FFF2-40B4-BE49-F238E27FC236}">
              <a16:creationId xmlns:a16="http://schemas.microsoft.com/office/drawing/2014/main" id="{8D7BC3E7-DBD3-4F26-A647-906DB8482CF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04457" y="1140174"/>
          <a:ext cx="762000" cy="762000"/>
        </a:xfrm>
        <a:prstGeom prst="rect">
          <a:avLst/>
        </a:prstGeom>
      </xdr:spPr>
    </xdr:pic>
    <xdr:clientData/>
  </xdr:twoCellAnchor>
  <xdr:twoCellAnchor editAs="absolute">
    <xdr:from>
      <xdr:col>0</xdr:col>
      <xdr:colOff>1246519</xdr:colOff>
      <xdr:row>39</xdr:row>
      <xdr:rowOff>135188</xdr:rowOff>
    </xdr:from>
    <xdr:to>
      <xdr:col>2</xdr:col>
      <xdr:colOff>70598</xdr:colOff>
      <xdr:row>40</xdr:row>
      <xdr:rowOff>942615</xdr:rowOff>
    </xdr:to>
    <xdr:pic>
      <xdr:nvPicPr>
        <xdr:cNvPr id="18" name="Рисунок 17">
          <a:hlinkClick xmlns:r="http://schemas.openxmlformats.org/officeDocument/2006/relationships" r:id="rId31"/>
          <a:extLst>
            <a:ext uri="{FF2B5EF4-FFF2-40B4-BE49-F238E27FC236}">
              <a16:creationId xmlns:a16="http://schemas.microsoft.com/office/drawing/2014/main" id="{CB0135EF-727C-436F-9CCA-14AF8F0D411E}"/>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46519" y="13759748"/>
          <a:ext cx="1049119" cy="1043647"/>
        </a:xfrm>
        <a:prstGeom prst="rect">
          <a:avLst/>
        </a:prstGeom>
      </xdr:spPr>
    </xdr:pic>
    <xdr:clientData/>
  </xdr:twoCellAnchor>
  <xdr:twoCellAnchor editAs="absolute">
    <xdr:from>
      <xdr:col>0</xdr:col>
      <xdr:colOff>1220083</xdr:colOff>
      <xdr:row>40</xdr:row>
      <xdr:rowOff>839891</xdr:rowOff>
    </xdr:from>
    <xdr:to>
      <xdr:col>2</xdr:col>
      <xdr:colOff>69733</xdr:colOff>
      <xdr:row>42</xdr:row>
      <xdr:rowOff>1644</xdr:rowOff>
    </xdr:to>
    <xdr:pic>
      <xdr:nvPicPr>
        <xdr:cNvPr id="19" name="Рисунок 18">
          <a:hlinkClick xmlns:r="http://schemas.openxmlformats.org/officeDocument/2006/relationships" r:id="rId33"/>
          <a:extLst>
            <a:ext uri="{FF2B5EF4-FFF2-40B4-BE49-F238E27FC236}">
              <a16:creationId xmlns:a16="http://schemas.microsoft.com/office/drawing/2014/main" id="{D855076F-358D-4FA8-BA43-2F67FBE16FB1}"/>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220083" y="14700671"/>
          <a:ext cx="1074690" cy="1066753"/>
        </a:xfrm>
        <a:prstGeom prst="rect">
          <a:avLst/>
        </a:prstGeom>
      </xdr:spPr>
    </xdr:pic>
    <xdr:clientData/>
  </xdr:twoCellAnchor>
  <xdr:twoCellAnchor editAs="absolute">
    <xdr:from>
      <xdr:col>0</xdr:col>
      <xdr:colOff>1201782</xdr:colOff>
      <xdr:row>47</xdr:row>
      <xdr:rowOff>164413</xdr:rowOff>
    </xdr:from>
    <xdr:to>
      <xdr:col>2</xdr:col>
      <xdr:colOff>86388</xdr:colOff>
      <xdr:row>49</xdr:row>
      <xdr:rowOff>1903</xdr:rowOff>
    </xdr:to>
    <xdr:pic>
      <xdr:nvPicPr>
        <xdr:cNvPr id="20" name="Рисунок 19">
          <a:hlinkClick xmlns:r="http://schemas.openxmlformats.org/officeDocument/2006/relationships" r:id="rId35"/>
          <a:extLst>
            <a:ext uri="{FF2B5EF4-FFF2-40B4-BE49-F238E27FC236}">
              <a16:creationId xmlns:a16="http://schemas.microsoft.com/office/drawing/2014/main" id="{EF84F9A7-6B05-4429-8857-80031A6B0628}"/>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201782" y="17492293"/>
          <a:ext cx="1109646" cy="1102410"/>
        </a:xfrm>
        <a:prstGeom prst="rect">
          <a:avLst/>
        </a:prstGeom>
      </xdr:spPr>
    </xdr:pic>
    <xdr:clientData/>
  </xdr:twoCellAnchor>
  <xdr:twoCellAnchor>
    <xdr:from>
      <xdr:col>5</xdr:col>
      <xdr:colOff>97971</xdr:colOff>
      <xdr:row>0</xdr:row>
      <xdr:rowOff>225791</xdr:rowOff>
    </xdr:from>
    <xdr:to>
      <xdr:col>7</xdr:col>
      <xdr:colOff>664028</xdr:colOff>
      <xdr:row>0</xdr:row>
      <xdr:rowOff>878933</xdr:rowOff>
    </xdr:to>
    <xdr:sp macro="" textlink="">
      <xdr:nvSpPr>
        <xdr:cNvPr id="26" name="Прямоугольник: скругленные углы 25">
          <a:hlinkClick xmlns:r="http://schemas.openxmlformats.org/officeDocument/2006/relationships" r:id="rId37"/>
          <a:extLst>
            <a:ext uri="{FF2B5EF4-FFF2-40B4-BE49-F238E27FC236}">
              <a16:creationId xmlns:a16="http://schemas.microsoft.com/office/drawing/2014/main" id="{42C6585B-9711-49BF-8F91-AC8D459F71B8}"/>
            </a:ext>
          </a:extLst>
        </xdr:cNvPr>
        <xdr:cNvSpPr/>
      </xdr:nvSpPr>
      <xdr:spPr>
        <a:xfrm>
          <a:off x="9577251" y="225791"/>
          <a:ext cx="2044337" cy="653142"/>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600" b="1"/>
            <a:t>АЛКИДНАЯ</a:t>
          </a:r>
          <a:r>
            <a:rPr lang="ru-RU" sz="1600" b="1" baseline="0"/>
            <a:t> </a:t>
          </a:r>
        </a:p>
        <a:p>
          <a:pPr algn="ctr"/>
          <a:r>
            <a:rPr lang="ru-RU" sz="1600" b="1"/>
            <a:t>ПРОДУКЦИЯ</a:t>
          </a:r>
          <a:r>
            <a:rPr lang="ru-RU" sz="1600" b="1" baseline="0"/>
            <a:t> </a:t>
          </a:r>
          <a:r>
            <a:rPr lang="ru-RU" sz="1600" b="1">
              <a:latin typeface="Times New Roman" panose="02020603050405020304" pitchFamily="18" charset="0"/>
              <a:cs typeface="Times New Roman" panose="02020603050405020304" pitchFamily="18" charset="0"/>
            </a:rPr>
            <a:t>→</a:t>
          </a:r>
          <a:endParaRPr lang="ru-RU" sz="1600" b="1"/>
        </a:p>
      </xdr:txBody>
    </xdr:sp>
    <xdr:clientData/>
  </xdr:twoCellAnchor>
  <xdr:twoCellAnchor editAs="oneCell">
    <xdr:from>
      <xdr:col>0</xdr:col>
      <xdr:colOff>1045028</xdr:colOff>
      <xdr:row>21</xdr:row>
      <xdr:rowOff>10885</xdr:rowOff>
    </xdr:from>
    <xdr:to>
      <xdr:col>2</xdr:col>
      <xdr:colOff>175935</xdr:colOff>
      <xdr:row>23</xdr:row>
      <xdr:rowOff>223156</xdr:rowOff>
    </xdr:to>
    <xdr:pic>
      <xdr:nvPicPr>
        <xdr:cNvPr id="27" name="Рисунок 26">
          <a:hlinkClick xmlns:r="http://schemas.openxmlformats.org/officeDocument/2006/relationships" r:id="rId38"/>
          <a:extLst>
            <a:ext uri="{FF2B5EF4-FFF2-40B4-BE49-F238E27FC236}">
              <a16:creationId xmlns:a16="http://schemas.microsoft.com/office/drawing/2014/main" id="{2EE7AF9D-AA2F-462F-A53A-CD4BF66FD48E}"/>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045028" y="8011885"/>
          <a:ext cx="1355947" cy="8371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43859</xdr:colOff>
      <xdr:row>0</xdr:row>
      <xdr:rowOff>38100</xdr:rowOff>
    </xdr:from>
    <xdr:to>
      <xdr:col>0</xdr:col>
      <xdr:colOff>1293849</xdr:colOff>
      <xdr:row>4</xdr:row>
      <xdr:rowOff>50787</xdr:rowOff>
    </xdr:to>
    <xdr:pic>
      <xdr:nvPicPr>
        <xdr:cNvPr id="2" name="Рисунок 1" descr=" ">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a:xfrm>
          <a:off x="47625" y="57150"/>
          <a:ext cx="1249680" cy="890016"/>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lakom-st.ru/"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lakom-st.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4"/>
  <sheetViews>
    <sheetView topLeftCell="B1" zoomScale="77" zoomScaleNormal="70" workbookViewId="0">
      <pane ySplit="3" topLeftCell="A28" activePane="bottomLeft" state="frozen"/>
      <selection activeCell="B1" sqref="B1"/>
      <selection pane="bottomLeft" activeCell="D34" sqref="D34:E36"/>
    </sheetView>
  </sheetViews>
  <sheetFormatPr defaultColWidth="9" defaultRowHeight="14.4"/>
  <cols>
    <col min="1" max="1" width="19.88671875" style="98" bestFit="1" customWidth="1"/>
    <col min="2" max="2" width="12.5546875" style="98" customWidth="1"/>
    <col min="3" max="3" width="23.5546875" style="103" customWidth="1"/>
    <col min="4" max="4" width="59.88671875" style="103" customWidth="1"/>
    <col min="5" max="5" width="22.33203125" style="103" customWidth="1"/>
    <col min="6" max="6" width="10.77734375" style="99" customWidth="1"/>
    <col min="7" max="8" width="10.77734375" style="101" customWidth="1"/>
    <col min="9" max="9" width="9.77734375" style="98" customWidth="1"/>
    <col min="10" max="16" width="10.77734375" style="98" customWidth="1"/>
    <col min="17" max="19" width="10" style="98" customWidth="1"/>
    <col min="20" max="20" width="12.21875" style="98" customWidth="1"/>
    <col min="21" max="21" width="10" style="98" customWidth="1"/>
    <col min="22" max="22" width="15.44140625" style="98" customWidth="1"/>
    <col min="23" max="23" width="10" style="98" customWidth="1"/>
    <col min="24" max="24" width="14.44140625" style="98" customWidth="1"/>
    <col min="25" max="211" width="10" style="98" customWidth="1"/>
    <col min="212" max="16384" width="9" style="98"/>
  </cols>
  <sheetData>
    <row r="1" spans="1:24" ht="80.400000000000006" customHeight="1">
      <c r="A1" s="428"/>
      <c r="B1" s="428"/>
      <c r="C1" s="428"/>
      <c r="D1" s="131"/>
      <c r="E1" s="131"/>
      <c r="F1" s="428"/>
      <c r="G1" s="428"/>
      <c r="H1" s="428"/>
      <c r="K1" s="112"/>
      <c r="L1" s="112"/>
    </row>
    <row r="2" spans="1:24" ht="80.400000000000006" customHeight="1">
      <c r="A2" s="113"/>
      <c r="B2" s="432" t="s">
        <v>226</v>
      </c>
      <c r="C2" s="428"/>
      <c r="D2" s="436" t="s">
        <v>225</v>
      </c>
      <c r="E2" s="436"/>
      <c r="F2" s="413" t="s">
        <v>263</v>
      </c>
      <c r="G2" s="413"/>
      <c r="H2" s="413"/>
      <c r="I2" s="159"/>
      <c r="J2" s="159"/>
      <c r="K2" s="112"/>
      <c r="L2" s="112"/>
    </row>
    <row r="3" spans="1:24" ht="33" customHeight="1" thickBot="1">
      <c r="A3" s="118" t="s">
        <v>206</v>
      </c>
      <c r="B3" s="119" t="s">
        <v>207</v>
      </c>
      <c r="C3" s="119" t="s">
        <v>64</v>
      </c>
      <c r="D3" s="437" t="s">
        <v>209</v>
      </c>
      <c r="E3" s="437"/>
      <c r="F3" s="120" t="s">
        <v>186</v>
      </c>
      <c r="G3" s="121" t="s">
        <v>187</v>
      </c>
      <c r="H3" s="121" t="s">
        <v>8</v>
      </c>
      <c r="I3" s="416"/>
      <c r="J3" s="120" t="s">
        <v>186</v>
      </c>
      <c r="K3" s="164">
        <v>0.1</v>
      </c>
      <c r="L3" s="165" t="s">
        <v>264</v>
      </c>
      <c r="M3" s="165">
        <v>0.15</v>
      </c>
      <c r="N3" s="165" t="s">
        <v>264</v>
      </c>
      <c r="O3" s="165">
        <v>0.25</v>
      </c>
      <c r="P3" s="165" t="s">
        <v>264</v>
      </c>
      <c r="R3" s="389" t="s">
        <v>266</v>
      </c>
      <c r="S3" s="389"/>
      <c r="T3" s="389"/>
      <c r="U3" s="389"/>
      <c r="V3" s="389"/>
      <c r="W3" s="389"/>
      <c r="X3" s="389"/>
    </row>
    <row r="4" spans="1:24" ht="30" customHeight="1">
      <c r="A4" s="114"/>
      <c r="B4" s="115"/>
      <c r="C4" s="115"/>
      <c r="D4" s="115"/>
      <c r="E4" s="115"/>
      <c r="F4" s="116"/>
      <c r="G4" s="117"/>
      <c r="H4" s="116"/>
      <c r="I4" s="416"/>
      <c r="J4" s="112"/>
      <c r="K4" s="112"/>
      <c r="L4" s="112"/>
      <c r="R4" s="256" t="s">
        <v>267</v>
      </c>
      <c r="S4" s="390" t="s">
        <v>268</v>
      </c>
      <c r="T4" s="390"/>
      <c r="U4" s="362" t="s">
        <v>270</v>
      </c>
      <c r="V4" s="390"/>
      <c r="W4" s="362" t="s">
        <v>269</v>
      </c>
      <c r="X4" s="363"/>
    </row>
    <row r="5" spans="1:24" ht="18.600000000000001" customHeight="1" thickBot="1">
      <c r="A5" s="399" t="s">
        <v>258</v>
      </c>
      <c r="B5" s="400"/>
      <c r="C5" s="400"/>
      <c r="D5" s="400"/>
      <c r="E5" s="400"/>
      <c r="F5" s="400"/>
      <c r="G5" s="400"/>
      <c r="H5" s="400"/>
      <c r="I5" s="416"/>
      <c r="J5" s="160"/>
      <c r="K5" s="134"/>
      <c r="L5" s="134"/>
      <c r="M5" s="134"/>
      <c r="N5" s="134"/>
      <c r="O5" s="134"/>
      <c r="P5" s="134"/>
      <c r="R5" s="257">
        <v>10</v>
      </c>
      <c r="S5" s="364" t="s">
        <v>272</v>
      </c>
      <c r="T5" s="364"/>
      <c r="U5" s="364" t="s">
        <v>275</v>
      </c>
      <c r="V5" s="364"/>
      <c r="W5" s="364" t="s">
        <v>278</v>
      </c>
      <c r="X5" s="365"/>
    </row>
    <row r="6" spans="1:24" ht="25.05" customHeight="1">
      <c r="A6" s="374" t="s">
        <v>189</v>
      </c>
      <c r="B6" s="368"/>
      <c r="C6" s="433" t="s">
        <v>208</v>
      </c>
      <c r="D6" s="383" t="s">
        <v>255</v>
      </c>
      <c r="E6" s="410"/>
      <c r="F6" s="230">
        <v>15</v>
      </c>
      <c r="G6" s="231">
        <v>606.45000000000005</v>
      </c>
      <c r="H6" s="232">
        <f>G6/F6</f>
        <v>40.43</v>
      </c>
      <c r="I6" s="416"/>
      <c r="J6" s="414" t="s">
        <v>265</v>
      </c>
      <c r="K6" s="414"/>
      <c r="L6" s="414"/>
      <c r="M6" s="414"/>
      <c r="N6" s="414"/>
      <c r="O6" s="414"/>
      <c r="P6" s="414"/>
      <c r="R6" s="257">
        <v>15</v>
      </c>
      <c r="S6" s="364" t="s">
        <v>273</v>
      </c>
      <c r="T6" s="364"/>
      <c r="U6" s="364" t="s">
        <v>276</v>
      </c>
      <c r="V6" s="364"/>
      <c r="W6" s="364" t="s">
        <v>279</v>
      </c>
      <c r="X6" s="365"/>
    </row>
    <row r="7" spans="1:24" ht="25.05" customHeight="1" thickBot="1">
      <c r="A7" s="375"/>
      <c r="B7" s="369"/>
      <c r="C7" s="434"/>
      <c r="D7" s="385"/>
      <c r="E7" s="411"/>
      <c r="F7" s="233">
        <v>25</v>
      </c>
      <c r="G7" s="234">
        <v>1010</v>
      </c>
      <c r="H7" s="235">
        <f>G7/F7</f>
        <v>40.4</v>
      </c>
      <c r="I7" s="416"/>
      <c r="J7" s="414"/>
      <c r="K7" s="414"/>
      <c r="L7" s="414"/>
      <c r="M7" s="414"/>
      <c r="N7" s="414"/>
      <c r="O7" s="414"/>
      <c r="P7" s="414"/>
      <c r="R7" s="258">
        <v>25</v>
      </c>
      <c r="S7" s="366" t="s">
        <v>274</v>
      </c>
      <c r="T7" s="366"/>
      <c r="U7" s="366" t="s">
        <v>277</v>
      </c>
      <c r="V7" s="366"/>
      <c r="W7" s="366" t="s">
        <v>280</v>
      </c>
      <c r="X7" s="367"/>
    </row>
    <row r="8" spans="1:24" ht="25.05" customHeight="1" thickBot="1">
      <c r="A8" s="376"/>
      <c r="B8" s="370"/>
      <c r="C8" s="435"/>
      <c r="D8" s="387"/>
      <c r="E8" s="412"/>
      <c r="F8" s="236">
        <v>45</v>
      </c>
      <c r="G8" s="237">
        <v>1719</v>
      </c>
      <c r="H8" s="238">
        <f>G8/F8</f>
        <v>38.200000000000003</v>
      </c>
      <c r="I8" s="416"/>
      <c r="J8" s="414"/>
      <c r="K8" s="414"/>
      <c r="L8" s="414"/>
      <c r="M8" s="414"/>
      <c r="N8" s="414"/>
      <c r="O8" s="414"/>
      <c r="P8" s="414"/>
    </row>
    <row r="9" spans="1:24" ht="25.05" customHeight="1">
      <c r="A9" s="405" t="s">
        <v>190</v>
      </c>
      <c r="B9" s="368"/>
      <c r="C9" s="371" t="s">
        <v>210</v>
      </c>
      <c r="D9" s="383" t="s">
        <v>256</v>
      </c>
      <c r="E9" s="410"/>
      <c r="F9" s="230">
        <v>15</v>
      </c>
      <c r="G9" s="242">
        <v>690</v>
      </c>
      <c r="H9" s="232">
        <f>G9/F9</f>
        <v>46</v>
      </c>
      <c r="I9" s="416"/>
      <c r="J9" s="122">
        <v>15</v>
      </c>
      <c r="K9" s="191">
        <f>G9*0.9</f>
        <v>621</v>
      </c>
      <c r="L9" s="171">
        <f>K9/J9</f>
        <v>41.4</v>
      </c>
      <c r="M9" s="172">
        <f>G9*0.85</f>
        <v>586.5</v>
      </c>
      <c r="N9" s="172">
        <f>M9/J9</f>
        <v>39.1</v>
      </c>
      <c r="O9" s="172">
        <f>G9*0.75</f>
        <v>517.5</v>
      </c>
      <c r="P9" s="173">
        <f>O9/J9</f>
        <v>34.5</v>
      </c>
    </row>
    <row r="10" spans="1:24" ht="25.05" customHeight="1">
      <c r="A10" s="406"/>
      <c r="B10" s="369"/>
      <c r="C10" s="407"/>
      <c r="D10" s="385"/>
      <c r="E10" s="411"/>
      <c r="F10" s="233">
        <v>25</v>
      </c>
      <c r="G10" s="234">
        <v>1150</v>
      </c>
      <c r="H10" s="235">
        <f t="shared" ref="H10:H17" si="0">G10/F10</f>
        <v>46</v>
      </c>
      <c r="I10" s="416"/>
      <c r="J10" s="123">
        <v>25</v>
      </c>
      <c r="K10" s="190">
        <f>G10*0.9</f>
        <v>1035</v>
      </c>
      <c r="L10" s="168">
        <f t="shared" ref="L10:L14" si="1">K10/J10</f>
        <v>41.4</v>
      </c>
      <c r="M10" s="169">
        <f t="shared" ref="M10:M14" si="2">G10*0.85</f>
        <v>977.5</v>
      </c>
      <c r="N10" s="169">
        <f t="shared" ref="N10:N14" si="3">M10/J10</f>
        <v>39.1</v>
      </c>
      <c r="O10" s="169">
        <f t="shared" ref="O10:O14" si="4">G10*0.75</f>
        <v>862.5</v>
      </c>
      <c r="P10" s="175">
        <f t="shared" ref="P10:P14" si="5">O10/J10</f>
        <v>34.5</v>
      </c>
    </row>
    <row r="11" spans="1:24" ht="25.05" customHeight="1" thickBot="1">
      <c r="A11" s="406"/>
      <c r="B11" s="370"/>
      <c r="C11" s="407"/>
      <c r="D11" s="387"/>
      <c r="E11" s="412"/>
      <c r="F11" s="236">
        <v>45</v>
      </c>
      <c r="G11" s="237">
        <v>1932</v>
      </c>
      <c r="H11" s="238">
        <f t="shared" si="0"/>
        <v>42.93333333333333</v>
      </c>
      <c r="I11" s="416"/>
      <c r="J11" s="157">
        <v>45</v>
      </c>
      <c r="K11" s="252">
        <f>G11*0.9</f>
        <v>1738.8</v>
      </c>
      <c r="L11" s="253">
        <f t="shared" si="1"/>
        <v>38.64</v>
      </c>
      <c r="M11" s="254">
        <f t="shared" si="2"/>
        <v>1642.2</v>
      </c>
      <c r="N11" s="254">
        <f t="shared" si="3"/>
        <v>36.493333333333332</v>
      </c>
      <c r="O11" s="254">
        <f t="shared" si="4"/>
        <v>1449</v>
      </c>
      <c r="P11" s="255">
        <f t="shared" si="5"/>
        <v>32.200000000000003</v>
      </c>
    </row>
    <row r="12" spans="1:24" ht="25.05" customHeight="1">
      <c r="A12" s="405" t="s">
        <v>191</v>
      </c>
      <c r="B12" s="368"/>
      <c r="C12" s="371" t="s">
        <v>211</v>
      </c>
      <c r="D12" s="383" t="s">
        <v>257</v>
      </c>
      <c r="E12" s="410"/>
      <c r="F12" s="230">
        <v>15</v>
      </c>
      <c r="G12" s="242">
        <v>2414</v>
      </c>
      <c r="H12" s="232">
        <f>G12/F12</f>
        <v>160.93333333333334</v>
      </c>
      <c r="I12" s="416"/>
      <c r="J12" s="202">
        <v>15</v>
      </c>
      <c r="K12" s="191">
        <f t="shared" ref="K12:K14" si="6">G12*0.9</f>
        <v>2172.6</v>
      </c>
      <c r="L12" s="171">
        <f t="shared" si="1"/>
        <v>144.84</v>
      </c>
      <c r="M12" s="172">
        <f t="shared" si="2"/>
        <v>2051.9</v>
      </c>
      <c r="N12" s="172">
        <f t="shared" si="3"/>
        <v>136.79333333333335</v>
      </c>
      <c r="O12" s="172">
        <f t="shared" si="4"/>
        <v>1810.5</v>
      </c>
      <c r="P12" s="173">
        <f t="shared" si="5"/>
        <v>120.7</v>
      </c>
    </row>
    <row r="13" spans="1:24" ht="25.05" customHeight="1">
      <c r="A13" s="406"/>
      <c r="B13" s="369"/>
      <c r="C13" s="407"/>
      <c r="D13" s="385"/>
      <c r="E13" s="411"/>
      <c r="F13" s="233">
        <v>25</v>
      </c>
      <c r="G13" s="234">
        <v>4023</v>
      </c>
      <c r="H13" s="235">
        <f t="shared" si="0"/>
        <v>160.91999999999999</v>
      </c>
      <c r="I13" s="416"/>
      <c r="J13" s="204">
        <v>25</v>
      </c>
      <c r="K13" s="190">
        <f t="shared" si="6"/>
        <v>3620.7000000000003</v>
      </c>
      <c r="L13" s="168">
        <f t="shared" si="1"/>
        <v>144.828</v>
      </c>
      <c r="M13" s="169">
        <f t="shared" si="2"/>
        <v>3419.5499999999997</v>
      </c>
      <c r="N13" s="169">
        <f t="shared" si="3"/>
        <v>136.78199999999998</v>
      </c>
      <c r="O13" s="169">
        <f t="shared" si="4"/>
        <v>3017.25</v>
      </c>
      <c r="P13" s="175">
        <f t="shared" si="5"/>
        <v>120.69</v>
      </c>
    </row>
    <row r="14" spans="1:24" ht="25.05" customHeight="1" thickBot="1">
      <c r="A14" s="406"/>
      <c r="B14" s="370"/>
      <c r="C14" s="407"/>
      <c r="D14" s="387"/>
      <c r="E14" s="412"/>
      <c r="F14" s="236">
        <v>45</v>
      </c>
      <c r="G14" s="237">
        <v>7054</v>
      </c>
      <c r="H14" s="238">
        <f t="shared" si="0"/>
        <v>156.75555555555556</v>
      </c>
      <c r="I14" s="416"/>
      <c r="J14" s="124">
        <v>45</v>
      </c>
      <c r="K14" s="192">
        <f t="shared" si="6"/>
        <v>6348.6</v>
      </c>
      <c r="L14" s="177">
        <f t="shared" si="1"/>
        <v>141.08000000000001</v>
      </c>
      <c r="M14" s="178">
        <f t="shared" si="2"/>
        <v>5995.9</v>
      </c>
      <c r="N14" s="178">
        <f t="shared" si="3"/>
        <v>133.24222222222221</v>
      </c>
      <c r="O14" s="178">
        <f t="shared" si="4"/>
        <v>5290.5</v>
      </c>
      <c r="P14" s="179">
        <f t="shared" si="5"/>
        <v>117.56666666666666</v>
      </c>
    </row>
    <row r="15" spans="1:24" ht="25.05" customHeight="1">
      <c r="A15" s="405" t="s">
        <v>192</v>
      </c>
      <c r="B15" s="368"/>
      <c r="C15" s="371" t="s">
        <v>212</v>
      </c>
      <c r="D15" s="383" t="s">
        <v>254</v>
      </c>
      <c r="E15" s="410"/>
      <c r="F15" s="239">
        <v>15</v>
      </c>
      <c r="G15" s="240">
        <v>1028</v>
      </c>
      <c r="H15" s="241">
        <f>G15/F15</f>
        <v>68.533333333333331</v>
      </c>
      <c r="I15" s="416"/>
      <c r="J15" s="414" t="s">
        <v>265</v>
      </c>
      <c r="K15" s="414"/>
      <c r="L15" s="414"/>
      <c r="M15" s="414"/>
      <c r="N15" s="414"/>
      <c r="O15" s="414"/>
      <c r="P15" s="414"/>
    </row>
    <row r="16" spans="1:24" ht="25.05" customHeight="1">
      <c r="A16" s="406"/>
      <c r="B16" s="369"/>
      <c r="C16" s="407"/>
      <c r="D16" s="385"/>
      <c r="E16" s="411"/>
      <c r="F16" s="233">
        <v>25</v>
      </c>
      <c r="G16" s="234">
        <v>1713</v>
      </c>
      <c r="H16" s="235">
        <f t="shared" si="0"/>
        <v>68.52</v>
      </c>
      <c r="I16" s="416"/>
      <c r="J16" s="414"/>
      <c r="K16" s="414"/>
      <c r="L16" s="414"/>
      <c r="M16" s="414"/>
      <c r="N16" s="414"/>
      <c r="O16" s="414"/>
      <c r="P16" s="414"/>
    </row>
    <row r="17" spans="1:16" ht="25.05" customHeight="1" thickBot="1">
      <c r="A17" s="408"/>
      <c r="B17" s="370"/>
      <c r="C17" s="409"/>
      <c r="D17" s="387"/>
      <c r="E17" s="412"/>
      <c r="F17" s="236">
        <v>45</v>
      </c>
      <c r="G17" s="237">
        <v>2983</v>
      </c>
      <c r="H17" s="238">
        <f t="shared" si="0"/>
        <v>66.288888888888891</v>
      </c>
      <c r="I17" s="416"/>
      <c r="J17" s="414"/>
      <c r="K17" s="414"/>
      <c r="L17" s="414"/>
      <c r="M17" s="414"/>
      <c r="N17" s="414"/>
      <c r="O17" s="414"/>
      <c r="P17" s="414"/>
    </row>
    <row r="18" spans="1:16" ht="18.600000000000001" customHeight="1" thickBot="1">
      <c r="A18" s="399" t="s">
        <v>188</v>
      </c>
      <c r="B18" s="400"/>
      <c r="C18" s="400"/>
      <c r="D18" s="400"/>
      <c r="E18" s="400"/>
      <c r="F18" s="400"/>
      <c r="G18" s="400"/>
      <c r="H18" s="400"/>
      <c r="I18" s="416"/>
      <c r="J18" s="160"/>
      <c r="K18" s="167"/>
      <c r="L18" s="167"/>
      <c r="M18" s="167"/>
      <c r="N18" s="167"/>
      <c r="O18" s="167"/>
      <c r="P18" s="167"/>
    </row>
    <row r="19" spans="1:16" s="102" customFormat="1" ht="25.05" customHeight="1">
      <c r="A19" s="377" t="s">
        <v>193</v>
      </c>
      <c r="B19" s="368"/>
      <c r="C19" s="371" t="s">
        <v>213</v>
      </c>
      <c r="D19" s="383" t="s">
        <v>259</v>
      </c>
      <c r="E19" s="384"/>
      <c r="F19" s="125">
        <v>15</v>
      </c>
      <c r="G19" s="107">
        <v>752</v>
      </c>
      <c r="H19" s="203">
        <f>G19/F19</f>
        <v>50.133333333333333</v>
      </c>
      <c r="I19" s="416"/>
      <c r="J19" s="415" t="s">
        <v>265</v>
      </c>
      <c r="K19" s="415"/>
      <c r="L19" s="415"/>
      <c r="M19" s="415"/>
      <c r="N19" s="415"/>
      <c r="O19" s="415"/>
      <c r="P19" s="415"/>
    </row>
    <row r="20" spans="1:16" s="102" customFormat="1" ht="25.05" customHeight="1">
      <c r="A20" s="378"/>
      <c r="B20" s="369"/>
      <c r="C20" s="380"/>
      <c r="D20" s="385"/>
      <c r="E20" s="386"/>
      <c r="F20" s="225">
        <v>25</v>
      </c>
      <c r="G20" s="205">
        <v>1252</v>
      </c>
      <c r="H20" s="206">
        <f t="shared" ref="H20:H27" si="7">G20/F20</f>
        <v>50.08</v>
      </c>
      <c r="I20" s="416"/>
      <c r="J20" s="415"/>
      <c r="K20" s="415"/>
      <c r="L20" s="415"/>
      <c r="M20" s="415"/>
      <c r="N20" s="415"/>
      <c r="O20" s="415"/>
      <c r="P20" s="415"/>
    </row>
    <row r="21" spans="1:16" s="102" customFormat="1" ht="25.05" customHeight="1" thickBot="1">
      <c r="A21" s="379"/>
      <c r="B21" s="370"/>
      <c r="C21" s="402"/>
      <c r="D21" s="387"/>
      <c r="E21" s="388"/>
      <c r="F21" s="127">
        <v>45</v>
      </c>
      <c r="G21" s="106">
        <v>2154</v>
      </c>
      <c r="H21" s="163">
        <f t="shared" si="7"/>
        <v>47.866666666666667</v>
      </c>
      <c r="I21" s="416"/>
      <c r="J21" s="415"/>
      <c r="K21" s="415"/>
      <c r="L21" s="415"/>
      <c r="M21" s="415"/>
      <c r="N21" s="415"/>
      <c r="O21" s="415"/>
      <c r="P21" s="415"/>
    </row>
    <row r="22" spans="1:16" s="102" customFormat="1" ht="25.05" customHeight="1">
      <c r="A22" s="377" t="s">
        <v>262</v>
      </c>
      <c r="B22" s="368"/>
      <c r="C22" s="371" t="s">
        <v>261</v>
      </c>
      <c r="D22" s="383" t="s">
        <v>313</v>
      </c>
      <c r="E22" s="384"/>
      <c r="F22" s="202">
        <v>15</v>
      </c>
      <c r="G22" s="107">
        <v>848</v>
      </c>
      <c r="H22" s="203">
        <f>G22/F22</f>
        <v>56.533333333333331</v>
      </c>
      <c r="I22" s="416"/>
      <c r="J22" s="170">
        <v>12</v>
      </c>
      <c r="K22" s="182">
        <f>G22*0.9</f>
        <v>763.2</v>
      </c>
      <c r="L22" s="182">
        <f>K22/J22</f>
        <v>63.6</v>
      </c>
      <c r="M22" s="183">
        <f>G22*0.85</f>
        <v>720.8</v>
      </c>
      <c r="N22" s="183">
        <f>M22/J22</f>
        <v>60.066666666666663</v>
      </c>
      <c r="O22" s="183">
        <f>G22*0.75</f>
        <v>636</v>
      </c>
      <c r="P22" s="184">
        <f>O22/J22</f>
        <v>53</v>
      </c>
    </row>
    <row r="23" spans="1:16" s="102" customFormat="1" ht="25.05" customHeight="1">
      <c r="A23" s="378"/>
      <c r="B23" s="369"/>
      <c r="C23" s="380"/>
      <c r="D23" s="385"/>
      <c r="E23" s="386"/>
      <c r="F23" s="204">
        <v>25</v>
      </c>
      <c r="G23" s="205">
        <v>1412</v>
      </c>
      <c r="H23" s="206">
        <f t="shared" si="7"/>
        <v>56.48</v>
      </c>
      <c r="I23" s="416"/>
      <c r="J23" s="174">
        <v>25</v>
      </c>
      <c r="K23" s="180">
        <f t="shared" ref="K23:K39" si="8">G23*0.9</f>
        <v>1270.8</v>
      </c>
      <c r="L23" s="180">
        <f t="shared" ref="L23:L39" si="9">K23/J23</f>
        <v>50.832000000000001</v>
      </c>
      <c r="M23" s="181">
        <f t="shared" ref="M23:M39" si="10">G23*0.85</f>
        <v>1200.2</v>
      </c>
      <c r="N23" s="181">
        <f t="shared" ref="N23:N39" si="11">M23/J23</f>
        <v>48.008000000000003</v>
      </c>
      <c r="O23" s="181">
        <f t="shared" ref="O23:O39" si="12">G23*0.75</f>
        <v>1059</v>
      </c>
      <c r="P23" s="185">
        <f t="shared" ref="P23:P39" si="13">O23/J23</f>
        <v>42.36</v>
      </c>
    </row>
    <row r="24" spans="1:16" s="102" customFormat="1" ht="25.05" customHeight="1" thickBot="1">
      <c r="A24" s="401"/>
      <c r="B24" s="370"/>
      <c r="C24" s="402"/>
      <c r="D24" s="387"/>
      <c r="E24" s="388"/>
      <c r="F24" s="124">
        <v>43</v>
      </c>
      <c r="G24" s="106">
        <v>2399</v>
      </c>
      <c r="H24" s="163">
        <f>G24/F24</f>
        <v>55.790697674418603</v>
      </c>
      <c r="I24" s="416"/>
      <c r="J24" s="176">
        <v>36</v>
      </c>
      <c r="K24" s="187">
        <f t="shared" si="8"/>
        <v>2159.1</v>
      </c>
      <c r="L24" s="187">
        <f t="shared" si="9"/>
        <v>59.974999999999994</v>
      </c>
      <c r="M24" s="188">
        <f t="shared" si="10"/>
        <v>2039.1499999999999</v>
      </c>
      <c r="N24" s="188">
        <f t="shared" si="11"/>
        <v>56.643055555555549</v>
      </c>
      <c r="O24" s="188">
        <f t="shared" si="12"/>
        <v>1799.25</v>
      </c>
      <c r="P24" s="189">
        <f t="shared" si="13"/>
        <v>49.979166666666664</v>
      </c>
    </row>
    <row r="25" spans="1:16" s="102" customFormat="1" ht="25.05" customHeight="1">
      <c r="A25" s="377" t="s">
        <v>195</v>
      </c>
      <c r="B25" s="368"/>
      <c r="C25" s="371" t="s">
        <v>214</v>
      </c>
      <c r="D25" s="383" t="s">
        <v>260</v>
      </c>
      <c r="E25" s="384"/>
      <c r="F25" s="202">
        <v>14</v>
      </c>
      <c r="G25" s="107">
        <v>2314</v>
      </c>
      <c r="H25" s="203">
        <f>G25/F25</f>
        <v>165.28571428571428</v>
      </c>
      <c r="I25" s="416"/>
      <c r="J25" s="170">
        <v>14</v>
      </c>
      <c r="K25" s="182">
        <f t="shared" si="8"/>
        <v>2082.6</v>
      </c>
      <c r="L25" s="182">
        <f t="shared" si="9"/>
        <v>148.75714285714284</v>
      </c>
      <c r="M25" s="183">
        <f t="shared" si="10"/>
        <v>1966.8999999999999</v>
      </c>
      <c r="N25" s="183">
        <f t="shared" si="11"/>
        <v>140.49285714285713</v>
      </c>
      <c r="O25" s="183">
        <f t="shared" si="12"/>
        <v>1735.5</v>
      </c>
      <c r="P25" s="184">
        <f t="shared" si="13"/>
        <v>123.96428571428571</v>
      </c>
    </row>
    <row r="26" spans="1:16" s="102" customFormat="1" ht="25.05" customHeight="1">
      <c r="A26" s="378"/>
      <c r="B26" s="369"/>
      <c r="C26" s="380"/>
      <c r="D26" s="385"/>
      <c r="E26" s="386"/>
      <c r="F26" s="204">
        <v>25</v>
      </c>
      <c r="G26" s="205">
        <v>4095</v>
      </c>
      <c r="H26" s="206">
        <f t="shared" si="7"/>
        <v>163.80000000000001</v>
      </c>
      <c r="I26" s="416"/>
      <c r="J26" s="174">
        <v>25</v>
      </c>
      <c r="K26" s="180">
        <f t="shared" si="8"/>
        <v>3685.5</v>
      </c>
      <c r="L26" s="180">
        <f t="shared" si="9"/>
        <v>147.41999999999999</v>
      </c>
      <c r="M26" s="181">
        <f t="shared" si="10"/>
        <v>3480.75</v>
      </c>
      <c r="N26" s="181">
        <f t="shared" si="11"/>
        <v>139.22999999999999</v>
      </c>
      <c r="O26" s="181">
        <f t="shared" si="12"/>
        <v>3071.25</v>
      </c>
      <c r="P26" s="185">
        <f t="shared" si="13"/>
        <v>122.85</v>
      </c>
    </row>
    <row r="27" spans="1:16" s="102" customFormat="1" ht="25.05" customHeight="1" thickBot="1">
      <c r="A27" s="401"/>
      <c r="B27" s="370"/>
      <c r="C27" s="402"/>
      <c r="D27" s="387"/>
      <c r="E27" s="388"/>
      <c r="F27" s="124">
        <v>42</v>
      </c>
      <c r="G27" s="106">
        <v>6784</v>
      </c>
      <c r="H27" s="163">
        <f t="shared" si="7"/>
        <v>161.52380952380952</v>
      </c>
      <c r="I27" s="416"/>
      <c r="J27" s="176">
        <v>42</v>
      </c>
      <c r="K27" s="187">
        <f t="shared" si="8"/>
        <v>6105.6</v>
      </c>
      <c r="L27" s="187">
        <f t="shared" si="9"/>
        <v>145.37142857142857</v>
      </c>
      <c r="M27" s="188">
        <f t="shared" si="10"/>
        <v>5766.4</v>
      </c>
      <c r="N27" s="188">
        <f t="shared" si="11"/>
        <v>137.29523809523809</v>
      </c>
      <c r="O27" s="188">
        <f t="shared" si="12"/>
        <v>5088</v>
      </c>
      <c r="P27" s="189">
        <f t="shared" si="13"/>
        <v>121.14285714285714</v>
      </c>
    </row>
    <row r="28" spans="1:16" s="102" customFormat="1" ht="25.05" customHeight="1">
      <c r="A28" s="403" t="s">
        <v>196</v>
      </c>
      <c r="B28" s="368"/>
      <c r="C28" s="404" t="s">
        <v>215</v>
      </c>
      <c r="D28" s="383" t="s">
        <v>228</v>
      </c>
      <c r="E28" s="384"/>
      <c r="F28" s="202">
        <v>15</v>
      </c>
      <c r="G28" s="107">
        <v>1432</v>
      </c>
      <c r="H28" s="203">
        <f t="shared" ref="H28:H36" si="14">G28/F28</f>
        <v>95.466666666666669</v>
      </c>
      <c r="I28" s="416"/>
      <c r="J28" s="170">
        <v>15</v>
      </c>
      <c r="K28" s="182">
        <f t="shared" si="8"/>
        <v>1288.8</v>
      </c>
      <c r="L28" s="182">
        <f t="shared" si="9"/>
        <v>85.92</v>
      </c>
      <c r="M28" s="183">
        <f t="shared" si="10"/>
        <v>1217.2</v>
      </c>
      <c r="N28" s="183">
        <f t="shared" si="11"/>
        <v>81.146666666666675</v>
      </c>
      <c r="O28" s="183">
        <f t="shared" si="12"/>
        <v>1074</v>
      </c>
      <c r="P28" s="184">
        <f t="shared" si="13"/>
        <v>71.599999999999994</v>
      </c>
    </row>
    <row r="29" spans="1:16" s="102" customFormat="1" ht="25.05" customHeight="1">
      <c r="A29" s="378"/>
      <c r="B29" s="369"/>
      <c r="C29" s="380"/>
      <c r="D29" s="385"/>
      <c r="E29" s="386"/>
      <c r="F29" s="204">
        <v>25</v>
      </c>
      <c r="G29" s="205">
        <v>2386</v>
      </c>
      <c r="H29" s="206">
        <f t="shared" si="14"/>
        <v>95.44</v>
      </c>
      <c r="I29" s="416"/>
      <c r="J29" s="174">
        <v>25</v>
      </c>
      <c r="K29" s="180">
        <f t="shared" si="8"/>
        <v>2147.4</v>
      </c>
      <c r="L29" s="180">
        <f t="shared" si="9"/>
        <v>85.896000000000001</v>
      </c>
      <c r="M29" s="181">
        <f t="shared" si="10"/>
        <v>2028.1</v>
      </c>
      <c r="N29" s="181">
        <f t="shared" si="11"/>
        <v>81.123999999999995</v>
      </c>
      <c r="O29" s="181">
        <f t="shared" si="12"/>
        <v>1789.5</v>
      </c>
      <c r="P29" s="185">
        <f t="shared" si="13"/>
        <v>71.58</v>
      </c>
    </row>
    <row r="30" spans="1:16" s="102" customFormat="1" ht="25.05" customHeight="1" thickBot="1">
      <c r="A30" s="378"/>
      <c r="B30" s="370"/>
      <c r="C30" s="380"/>
      <c r="D30" s="387"/>
      <c r="E30" s="388"/>
      <c r="F30" s="124">
        <v>45</v>
      </c>
      <c r="G30" s="106">
        <v>4146</v>
      </c>
      <c r="H30" s="163">
        <f t="shared" si="14"/>
        <v>92.13333333333334</v>
      </c>
      <c r="I30" s="416"/>
      <c r="J30" s="176">
        <v>45</v>
      </c>
      <c r="K30" s="187">
        <f t="shared" si="8"/>
        <v>3731.4</v>
      </c>
      <c r="L30" s="187">
        <f t="shared" si="9"/>
        <v>82.92</v>
      </c>
      <c r="M30" s="188">
        <f t="shared" si="10"/>
        <v>3524.1</v>
      </c>
      <c r="N30" s="188">
        <f t="shared" si="11"/>
        <v>78.313333333333333</v>
      </c>
      <c r="O30" s="188">
        <f t="shared" si="12"/>
        <v>3109.5</v>
      </c>
      <c r="P30" s="189">
        <f t="shared" si="13"/>
        <v>69.099999999999994</v>
      </c>
    </row>
    <row r="31" spans="1:16" s="102" customFormat="1" ht="25.05" customHeight="1">
      <c r="A31" s="377" t="s">
        <v>205</v>
      </c>
      <c r="B31" s="368"/>
      <c r="C31" s="371" t="s">
        <v>216</v>
      </c>
      <c r="D31" s="383" t="s">
        <v>229</v>
      </c>
      <c r="E31" s="384"/>
      <c r="F31" s="199">
        <v>15</v>
      </c>
      <c r="G31" s="248">
        <v>2797</v>
      </c>
      <c r="H31" s="249">
        <f t="shared" si="14"/>
        <v>186.46666666666667</v>
      </c>
      <c r="I31" s="416"/>
      <c r="J31" s="170">
        <v>15</v>
      </c>
      <c r="K31" s="182">
        <f t="shared" si="8"/>
        <v>2517.3000000000002</v>
      </c>
      <c r="L31" s="182">
        <f t="shared" si="9"/>
        <v>167.82000000000002</v>
      </c>
      <c r="M31" s="183">
        <f t="shared" si="10"/>
        <v>2377.4499999999998</v>
      </c>
      <c r="N31" s="183">
        <f t="shared" si="11"/>
        <v>158.49666666666664</v>
      </c>
      <c r="O31" s="183">
        <f t="shared" si="12"/>
        <v>2097.75</v>
      </c>
      <c r="P31" s="184">
        <f t="shared" si="13"/>
        <v>139.85</v>
      </c>
    </row>
    <row r="32" spans="1:16" s="102" customFormat="1" ht="25.05" customHeight="1">
      <c r="A32" s="378"/>
      <c r="B32" s="369"/>
      <c r="C32" s="407"/>
      <c r="D32" s="385"/>
      <c r="E32" s="386"/>
      <c r="F32" s="200">
        <v>25</v>
      </c>
      <c r="G32" s="246">
        <v>4661</v>
      </c>
      <c r="H32" s="247">
        <f t="shared" si="14"/>
        <v>186.44</v>
      </c>
      <c r="I32" s="416"/>
      <c r="J32" s="174">
        <v>25</v>
      </c>
      <c r="K32" s="180">
        <f t="shared" si="8"/>
        <v>4194.9000000000005</v>
      </c>
      <c r="L32" s="180">
        <f t="shared" si="9"/>
        <v>167.79600000000002</v>
      </c>
      <c r="M32" s="181">
        <f t="shared" si="10"/>
        <v>3961.85</v>
      </c>
      <c r="N32" s="181">
        <f t="shared" si="11"/>
        <v>158.47399999999999</v>
      </c>
      <c r="O32" s="181">
        <f t="shared" si="12"/>
        <v>3495.75</v>
      </c>
      <c r="P32" s="185">
        <f t="shared" si="13"/>
        <v>139.83000000000001</v>
      </c>
    </row>
    <row r="33" spans="1:16" s="102" customFormat="1" ht="25.05" customHeight="1" thickBot="1">
      <c r="A33" s="401"/>
      <c r="B33" s="370"/>
      <c r="C33" s="409"/>
      <c r="D33" s="387"/>
      <c r="E33" s="388"/>
      <c r="F33" s="201">
        <v>45</v>
      </c>
      <c r="G33" s="250">
        <v>8228</v>
      </c>
      <c r="H33" s="251">
        <f t="shared" si="14"/>
        <v>182.84444444444443</v>
      </c>
      <c r="I33" s="416"/>
      <c r="J33" s="176">
        <v>45</v>
      </c>
      <c r="K33" s="187">
        <f t="shared" si="8"/>
        <v>7405.2</v>
      </c>
      <c r="L33" s="187">
        <f t="shared" si="9"/>
        <v>164.56</v>
      </c>
      <c r="M33" s="188">
        <f t="shared" si="10"/>
        <v>6993.8</v>
      </c>
      <c r="N33" s="188">
        <f t="shared" si="11"/>
        <v>155.41777777777779</v>
      </c>
      <c r="O33" s="188">
        <f t="shared" si="12"/>
        <v>6171</v>
      </c>
      <c r="P33" s="189">
        <f t="shared" si="13"/>
        <v>137.13333333333333</v>
      </c>
    </row>
    <row r="34" spans="1:16" s="102" customFormat="1" ht="25.05" customHeight="1">
      <c r="A34" s="377" t="s">
        <v>197</v>
      </c>
      <c r="B34" s="368"/>
      <c r="C34" s="371" t="s">
        <v>217</v>
      </c>
      <c r="D34" s="383" t="s">
        <v>320</v>
      </c>
      <c r="E34" s="384"/>
      <c r="F34" s="202">
        <v>15</v>
      </c>
      <c r="G34" s="107">
        <v>650</v>
      </c>
      <c r="H34" s="203">
        <f t="shared" si="14"/>
        <v>43.333333333333336</v>
      </c>
      <c r="I34" s="416"/>
      <c r="J34" s="170">
        <v>15</v>
      </c>
      <c r="K34" s="182">
        <f t="shared" si="8"/>
        <v>585</v>
      </c>
      <c r="L34" s="182">
        <f t="shared" si="9"/>
        <v>39</v>
      </c>
      <c r="M34" s="183">
        <f t="shared" si="10"/>
        <v>552.5</v>
      </c>
      <c r="N34" s="183">
        <f t="shared" si="11"/>
        <v>36.833333333333336</v>
      </c>
      <c r="O34" s="183">
        <f t="shared" si="12"/>
        <v>487.5</v>
      </c>
      <c r="P34" s="184">
        <f t="shared" si="13"/>
        <v>32.5</v>
      </c>
    </row>
    <row r="35" spans="1:16" s="102" customFormat="1" ht="25.05" customHeight="1">
      <c r="A35" s="378"/>
      <c r="B35" s="369"/>
      <c r="C35" s="380"/>
      <c r="D35" s="385"/>
      <c r="E35" s="386"/>
      <c r="F35" s="204">
        <v>25</v>
      </c>
      <c r="G35" s="205">
        <v>1083</v>
      </c>
      <c r="H35" s="206">
        <f t="shared" si="14"/>
        <v>43.32</v>
      </c>
      <c r="I35" s="416"/>
      <c r="J35" s="174">
        <v>25</v>
      </c>
      <c r="K35" s="180">
        <f t="shared" si="8"/>
        <v>974.7</v>
      </c>
      <c r="L35" s="180">
        <f t="shared" si="9"/>
        <v>38.988</v>
      </c>
      <c r="M35" s="181">
        <f t="shared" si="10"/>
        <v>920.55</v>
      </c>
      <c r="N35" s="181">
        <f t="shared" si="11"/>
        <v>36.821999999999996</v>
      </c>
      <c r="O35" s="181">
        <f t="shared" si="12"/>
        <v>812.25</v>
      </c>
      <c r="P35" s="185">
        <f t="shared" si="13"/>
        <v>32.49</v>
      </c>
    </row>
    <row r="36" spans="1:16" s="102" customFormat="1" ht="25.05" customHeight="1" thickBot="1">
      <c r="A36" s="379"/>
      <c r="B36" s="370"/>
      <c r="C36" s="381"/>
      <c r="D36" s="387"/>
      <c r="E36" s="388"/>
      <c r="F36" s="124">
        <v>43</v>
      </c>
      <c r="G36" s="106">
        <v>1766</v>
      </c>
      <c r="H36" s="163">
        <f t="shared" si="14"/>
        <v>41.069767441860463</v>
      </c>
      <c r="I36" s="416"/>
      <c r="J36" s="176">
        <v>43</v>
      </c>
      <c r="K36" s="187">
        <f t="shared" si="8"/>
        <v>1589.4</v>
      </c>
      <c r="L36" s="187">
        <f t="shared" si="9"/>
        <v>36.962790697674421</v>
      </c>
      <c r="M36" s="188">
        <f t="shared" si="10"/>
        <v>1501.1</v>
      </c>
      <c r="N36" s="188">
        <f t="shared" si="11"/>
        <v>34.909302325581393</v>
      </c>
      <c r="O36" s="188">
        <f t="shared" si="12"/>
        <v>1324.5</v>
      </c>
      <c r="P36" s="189">
        <f t="shared" si="13"/>
        <v>30.802325581395348</v>
      </c>
    </row>
    <row r="37" spans="1:16" s="145" customFormat="1" ht="25.05" customHeight="1">
      <c r="A37" s="374" t="s">
        <v>194</v>
      </c>
      <c r="B37" s="421"/>
      <c r="C37" s="417" t="s">
        <v>311</v>
      </c>
      <c r="D37" s="383" t="s">
        <v>312</v>
      </c>
      <c r="E37" s="384"/>
      <c r="F37" s="202">
        <v>12</v>
      </c>
      <c r="G37" s="107">
        <v>2979</v>
      </c>
      <c r="H37" s="203">
        <f>G37/F37</f>
        <v>248.25</v>
      </c>
      <c r="I37" s="416"/>
      <c r="J37" s="170">
        <v>15</v>
      </c>
      <c r="K37" s="182">
        <f t="shared" si="8"/>
        <v>2681.1</v>
      </c>
      <c r="L37" s="182">
        <f t="shared" si="9"/>
        <v>178.73999999999998</v>
      </c>
      <c r="M37" s="183">
        <f t="shared" si="10"/>
        <v>2532.15</v>
      </c>
      <c r="N37" s="183">
        <f t="shared" si="11"/>
        <v>168.81</v>
      </c>
      <c r="O37" s="183">
        <f t="shared" si="12"/>
        <v>2234.25</v>
      </c>
      <c r="P37" s="184">
        <f t="shared" si="13"/>
        <v>148.94999999999999</v>
      </c>
    </row>
    <row r="38" spans="1:16" s="145" customFormat="1" ht="25.05" customHeight="1">
      <c r="A38" s="375"/>
      <c r="B38" s="422"/>
      <c r="C38" s="424"/>
      <c r="D38" s="385"/>
      <c r="E38" s="386"/>
      <c r="F38" s="204">
        <v>25</v>
      </c>
      <c r="G38" s="205">
        <v>6105</v>
      </c>
      <c r="H38" s="206">
        <f>G38/F38</f>
        <v>244.2</v>
      </c>
      <c r="I38" s="416"/>
      <c r="J38" s="174">
        <v>25</v>
      </c>
      <c r="K38" s="180">
        <f t="shared" si="8"/>
        <v>5494.5</v>
      </c>
      <c r="L38" s="180">
        <f t="shared" si="9"/>
        <v>219.78</v>
      </c>
      <c r="M38" s="181">
        <f t="shared" si="10"/>
        <v>5189.25</v>
      </c>
      <c r="N38" s="181">
        <f t="shared" si="11"/>
        <v>207.57</v>
      </c>
      <c r="O38" s="181">
        <f t="shared" si="12"/>
        <v>4578.75</v>
      </c>
      <c r="P38" s="185">
        <f t="shared" si="13"/>
        <v>183.15</v>
      </c>
    </row>
    <row r="39" spans="1:16" s="145" customFormat="1" ht="25.05" customHeight="1" thickBot="1">
      <c r="A39" s="376"/>
      <c r="B39" s="423"/>
      <c r="C39" s="373"/>
      <c r="D39" s="387"/>
      <c r="E39" s="388"/>
      <c r="F39" s="124">
        <v>36</v>
      </c>
      <c r="G39" s="106">
        <v>8810</v>
      </c>
      <c r="H39" s="163">
        <f>G39/F39</f>
        <v>244.72222222222223</v>
      </c>
      <c r="I39" s="416"/>
      <c r="J39" s="176">
        <v>43</v>
      </c>
      <c r="K39" s="187">
        <f t="shared" si="8"/>
        <v>7929</v>
      </c>
      <c r="L39" s="187">
        <f t="shared" si="9"/>
        <v>184.3953488372093</v>
      </c>
      <c r="M39" s="188">
        <f t="shared" si="10"/>
        <v>7488.5</v>
      </c>
      <c r="N39" s="188">
        <f t="shared" si="11"/>
        <v>174.15116279069767</v>
      </c>
      <c r="O39" s="188">
        <f t="shared" si="12"/>
        <v>6607.5</v>
      </c>
      <c r="P39" s="189">
        <f t="shared" si="13"/>
        <v>153.66279069767441</v>
      </c>
    </row>
    <row r="40" spans="1:16" s="102" customFormat="1" ht="18.600000000000001" customHeight="1" thickBot="1">
      <c r="A40" s="425" t="s">
        <v>227</v>
      </c>
      <c r="B40" s="426"/>
      <c r="C40" s="426"/>
      <c r="D40" s="426"/>
      <c r="E40" s="426"/>
      <c r="F40" s="426"/>
      <c r="G40" s="426"/>
      <c r="H40" s="426"/>
      <c r="I40" s="416"/>
      <c r="J40" s="166"/>
      <c r="K40" s="133"/>
      <c r="L40" s="143"/>
      <c r="M40" s="143"/>
      <c r="N40" s="143"/>
      <c r="O40" s="143"/>
      <c r="P40" s="143"/>
    </row>
    <row r="41" spans="1:16" s="102" customFormat="1" ht="75" customHeight="1" thickBot="1">
      <c r="A41" s="109" t="s">
        <v>198</v>
      </c>
      <c r="B41" s="129"/>
      <c r="C41" s="105" t="s">
        <v>218</v>
      </c>
      <c r="D41" s="397" t="s">
        <v>230</v>
      </c>
      <c r="E41" s="398"/>
      <c r="F41" s="125">
        <v>10</v>
      </c>
      <c r="G41" s="107">
        <v>373</v>
      </c>
      <c r="H41" s="161">
        <f>G41/F41</f>
        <v>37.299999999999997</v>
      </c>
      <c r="I41" s="416"/>
      <c r="J41" s="170">
        <v>10</v>
      </c>
      <c r="K41" s="182">
        <f>G41*0.9</f>
        <v>335.7</v>
      </c>
      <c r="L41" s="182">
        <f>K41/J41</f>
        <v>33.57</v>
      </c>
      <c r="M41" s="183">
        <f>G41*0.85</f>
        <v>317.05</v>
      </c>
      <c r="N41" s="183">
        <f>M41/J41</f>
        <v>31.705000000000002</v>
      </c>
      <c r="O41" s="183">
        <f>G41*0.75</f>
        <v>279.75</v>
      </c>
      <c r="P41" s="184">
        <f>O41/J41</f>
        <v>27.975000000000001</v>
      </c>
    </row>
    <row r="42" spans="1:16" s="102" customFormat="1" ht="75" customHeight="1" thickBot="1">
      <c r="A42" s="110" t="s">
        <v>199</v>
      </c>
      <c r="B42" s="130"/>
      <c r="C42" s="104" t="s">
        <v>219</v>
      </c>
      <c r="D42" s="397" t="s">
        <v>231</v>
      </c>
      <c r="E42" s="427"/>
      <c r="F42" s="126">
        <v>10</v>
      </c>
      <c r="G42" s="111">
        <v>328</v>
      </c>
      <c r="H42" s="162">
        <f>G42/F42</f>
        <v>32.799999999999997</v>
      </c>
      <c r="I42" s="416"/>
      <c r="J42" s="174">
        <v>10</v>
      </c>
      <c r="K42" s="180">
        <f t="shared" ref="K42:K49" si="15">G42*0.9</f>
        <v>295.2</v>
      </c>
      <c r="L42" s="180">
        <f t="shared" ref="L42:L49" si="16">K42/J42</f>
        <v>29.52</v>
      </c>
      <c r="M42" s="181">
        <f t="shared" ref="M42:M49" si="17">G42*0.85</f>
        <v>278.8</v>
      </c>
      <c r="N42" s="181">
        <f t="shared" ref="N42:N49" si="18">M42/J42</f>
        <v>27.880000000000003</v>
      </c>
      <c r="O42" s="181">
        <f t="shared" ref="O42:O49" si="19">G42*0.75</f>
        <v>246</v>
      </c>
      <c r="P42" s="185">
        <f t="shared" ref="P42:P49" si="20">O42/J42</f>
        <v>24.6</v>
      </c>
    </row>
    <row r="43" spans="1:16" s="102" customFormat="1" ht="25.05" customHeight="1">
      <c r="A43" s="374" t="s">
        <v>200</v>
      </c>
      <c r="B43" s="368"/>
      <c r="C43" s="417" t="s">
        <v>220</v>
      </c>
      <c r="D43" s="393" t="s">
        <v>314</v>
      </c>
      <c r="E43" s="394"/>
      <c r="F43" s="123">
        <v>15</v>
      </c>
      <c r="G43" s="111">
        <v>2251</v>
      </c>
      <c r="H43" s="162">
        <f>G43/F43</f>
        <v>150.06666666666666</v>
      </c>
      <c r="I43" s="416"/>
      <c r="J43" s="174">
        <v>15</v>
      </c>
      <c r="K43" s="180">
        <f t="shared" si="15"/>
        <v>2025.9</v>
      </c>
      <c r="L43" s="180">
        <f t="shared" si="16"/>
        <v>135.06</v>
      </c>
      <c r="M43" s="181">
        <f t="shared" si="17"/>
        <v>1913.35</v>
      </c>
      <c r="N43" s="181">
        <f t="shared" si="18"/>
        <v>127.55666666666666</v>
      </c>
      <c r="O43" s="181">
        <f t="shared" si="19"/>
        <v>1688.25</v>
      </c>
      <c r="P43" s="185">
        <f t="shared" si="20"/>
        <v>112.55</v>
      </c>
    </row>
    <row r="44" spans="1:16" s="102" customFormat="1" ht="25.05" customHeight="1">
      <c r="A44" s="375"/>
      <c r="B44" s="369"/>
      <c r="C44" s="418"/>
      <c r="D44" s="393"/>
      <c r="E44" s="394"/>
      <c r="F44" s="123">
        <v>25</v>
      </c>
      <c r="G44" s="111">
        <v>3751</v>
      </c>
      <c r="H44" s="162">
        <f t="shared" ref="H44:H45" si="21">G44/F44</f>
        <v>150.04</v>
      </c>
      <c r="I44" s="416"/>
      <c r="J44" s="174">
        <v>25</v>
      </c>
      <c r="K44" s="180">
        <f t="shared" si="15"/>
        <v>3375.9</v>
      </c>
      <c r="L44" s="180">
        <f t="shared" si="16"/>
        <v>135.036</v>
      </c>
      <c r="M44" s="181">
        <f t="shared" si="17"/>
        <v>3188.35</v>
      </c>
      <c r="N44" s="181">
        <f t="shared" si="18"/>
        <v>127.53399999999999</v>
      </c>
      <c r="O44" s="181">
        <f t="shared" si="19"/>
        <v>2813.25</v>
      </c>
      <c r="P44" s="185">
        <f t="shared" si="20"/>
        <v>112.53</v>
      </c>
    </row>
    <row r="45" spans="1:16" s="102" customFormat="1" ht="25.05" customHeight="1" thickBot="1">
      <c r="A45" s="376"/>
      <c r="B45" s="370"/>
      <c r="C45" s="419"/>
      <c r="D45" s="395"/>
      <c r="E45" s="396"/>
      <c r="F45" s="123">
        <v>45</v>
      </c>
      <c r="G45" s="111">
        <v>6602</v>
      </c>
      <c r="H45" s="162">
        <f t="shared" si="21"/>
        <v>146.71111111111111</v>
      </c>
      <c r="I45" s="416"/>
      <c r="J45" s="174">
        <v>45</v>
      </c>
      <c r="K45" s="180">
        <f t="shared" si="15"/>
        <v>5941.8</v>
      </c>
      <c r="L45" s="180">
        <f t="shared" si="16"/>
        <v>132.04</v>
      </c>
      <c r="M45" s="181">
        <f t="shared" si="17"/>
        <v>5611.7</v>
      </c>
      <c r="N45" s="181">
        <f t="shared" si="18"/>
        <v>124.70444444444443</v>
      </c>
      <c r="O45" s="181">
        <f t="shared" si="19"/>
        <v>4951.5</v>
      </c>
      <c r="P45" s="185">
        <f t="shared" si="20"/>
        <v>110.03333333333333</v>
      </c>
    </row>
    <row r="46" spans="1:16" s="102" customFormat="1" ht="25.05" customHeight="1">
      <c r="A46" s="377" t="s">
        <v>201</v>
      </c>
      <c r="B46" s="368"/>
      <c r="C46" s="371" t="s">
        <v>221</v>
      </c>
      <c r="D46" s="391" t="s">
        <v>315</v>
      </c>
      <c r="E46" s="392"/>
      <c r="F46" s="123">
        <v>15</v>
      </c>
      <c r="G46" s="111">
        <v>801</v>
      </c>
      <c r="H46" s="162">
        <v>53</v>
      </c>
      <c r="I46" s="416"/>
      <c r="J46" s="186">
        <v>15</v>
      </c>
      <c r="K46" s="180">
        <f t="shared" si="15"/>
        <v>720.9</v>
      </c>
      <c r="L46" s="180">
        <f t="shared" si="16"/>
        <v>48.059999999999995</v>
      </c>
      <c r="M46" s="181">
        <f t="shared" si="17"/>
        <v>680.85</v>
      </c>
      <c r="N46" s="181">
        <f t="shared" si="18"/>
        <v>45.39</v>
      </c>
      <c r="O46" s="181">
        <f t="shared" si="19"/>
        <v>600.75</v>
      </c>
      <c r="P46" s="185">
        <f t="shared" si="20"/>
        <v>40.049999999999997</v>
      </c>
    </row>
    <row r="47" spans="1:16" s="102" customFormat="1" ht="25.05" customHeight="1">
      <c r="A47" s="382"/>
      <c r="B47" s="369"/>
      <c r="C47" s="418"/>
      <c r="D47" s="393"/>
      <c r="E47" s="394"/>
      <c r="F47" s="123">
        <v>25</v>
      </c>
      <c r="G47" s="111">
        <v>1300</v>
      </c>
      <c r="H47" s="162">
        <f>G47/F47</f>
        <v>52</v>
      </c>
      <c r="I47" s="416"/>
      <c r="J47" s="186">
        <v>25</v>
      </c>
      <c r="K47" s="180">
        <f t="shared" si="15"/>
        <v>1170</v>
      </c>
      <c r="L47" s="180">
        <f t="shared" si="16"/>
        <v>46.8</v>
      </c>
      <c r="M47" s="181">
        <f t="shared" si="17"/>
        <v>1105</v>
      </c>
      <c r="N47" s="181">
        <f t="shared" si="18"/>
        <v>44.2</v>
      </c>
      <c r="O47" s="181">
        <f t="shared" si="19"/>
        <v>975</v>
      </c>
      <c r="P47" s="185">
        <f t="shared" si="20"/>
        <v>39</v>
      </c>
    </row>
    <row r="48" spans="1:16" s="102" customFormat="1" ht="25.05" customHeight="1" thickBot="1">
      <c r="A48" s="379"/>
      <c r="B48" s="370"/>
      <c r="C48" s="420"/>
      <c r="D48" s="395"/>
      <c r="E48" s="396"/>
      <c r="F48" s="123">
        <v>45</v>
      </c>
      <c r="G48" s="111">
        <v>2220</v>
      </c>
      <c r="H48" s="162">
        <f>G48/F48</f>
        <v>49.333333333333336</v>
      </c>
      <c r="I48" s="416"/>
      <c r="J48" s="186">
        <v>45</v>
      </c>
      <c r="K48" s="180">
        <f t="shared" si="15"/>
        <v>1998</v>
      </c>
      <c r="L48" s="180">
        <f t="shared" si="16"/>
        <v>44.4</v>
      </c>
      <c r="M48" s="181">
        <f t="shared" si="17"/>
        <v>1887</v>
      </c>
      <c r="N48" s="181">
        <f t="shared" si="18"/>
        <v>41.93333333333333</v>
      </c>
      <c r="O48" s="181">
        <f t="shared" si="19"/>
        <v>1665</v>
      </c>
      <c r="P48" s="185">
        <f t="shared" si="20"/>
        <v>37</v>
      </c>
    </row>
    <row r="49" spans="1:16" s="102" customFormat="1" ht="75" customHeight="1" thickBot="1">
      <c r="A49" s="108" t="s">
        <v>202</v>
      </c>
      <c r="B49" s="128"/>
      <c r="C49" s="104" t="s">
        <v>222</v>
      </c>
      <c r="D49" s="397" t="s">
        <v>232</v>
      </c>
      <c r="E49" s="398"/>
      <c r="F49" s="127">
        <v>10</v>
      </c>
      <c r="G49" s="106">
        <v>1718</v>
      </c>
      <c r="H49" s="163">
        <f>G49/F49</f>
        <v>171.8</v>
      </c>
      <c r="I49" s="416"/>
      <c r="J49" s="176">
        <v>10</v>
      </c>
      <c r="K49" s="187">
        <f t="shared" si="15"/>
        <v>1546.2</v>
      </c>
      <c r="L49" s="187">
        <f t="shared" si="16"/>
        <v>154.62</v>
      </c>
      <c r="M49" s="188">
        <f t="shared" si="17"/>
        <v>1460.3</v>
      </c>
      <c r="N49" s="188">
        <f t="shared" si="18"/>
        <v>146.03</v>
      </c>
      <c r="O49" s="188">
        <f t="shared" si="19"/>
        <v>1288.5</v>
      </c>
      <c r="P49" s="189">
        <f t="shared" si="20"/>
        <v>128.85</v>
      </c>
    </row>
    <row r="50" spans="1:16" s="100" customFormat="1" ht="18.600000000000001" customHeight="1" thickBot="1">
      <c r="A50" s="425" t="s">
        <v>18</v>
      </c>
      <c r="B50" s="426"/>
      <c r="C50" s="426"/>
      <c r="D50" s="426"/>
      <c r="E50" s="426"/>
      <c r="F50" s="426"/>
      <c r="G50" s="426"/>
      <c r="H50" s="426"/>
      <c r="I50" s="416"/>
      <c r="J50" s="166"/>
      <c r="K50" s="132"/>
      <c r="L50" s="132"/>
      <c r="M50" s="132"/>
      <c r="N50" s="132"/>
      <c r="O50" s="132"/>
      <c r="P50" s="132"/>
    </row>
    <row r="51" spans="1:16" ht="25.05" customHeight="1">
      <c r="A51" s="374" t="s">
        <v>203</v>
      </c>
      <c r="B51" s="368"/>
      <c r="C51" s="371" t="s">
        <v>223</v>
      </c>
      <c r="D51" s="383" t="s">
        <v>316</v>
      </c>
      <c r="E51" s="384"/>
      <c r="F51" s="125">
        <v>15</v>
      </c>
      <c r="G51" s="107">
        <v>4369</v>
      </c>
      <c r="H51" s="161">
        <f>G51/F51</f>
        <v>291.26666666666665</v>
      </c>
      <c r="I51" s="416"/>
      <c r="J51" s="170">
        <v>15</v>
      </c>
      <c r="K51" s="171">
        <f>G51*0.9</f>
        <v>3932.1</v>
      </c>
      <c r="L51" s="171">
        <f>K51/J51</f>
        <v>262.14</v>
      </c>
      <c r="M51" s="172">
        <f>G51*0.85</f>
        <v>3713.65</v>
      </c>
      <c r="N51" s="172">
        <f>M51/J51</f>
        <v>247.57666666666668</v>
      </c>
      <c r="O51" s="172">
        <f>G51*0.75</f>
        <v>3276.75</v>
      </c>
      <c r="P51" s="173">
        <f>O51/J51</f>
        <v>218.45</v>
      </c>
    </row>
    <row r="52" spans="1:16" ht="25.05" customHeight="1">
      <c r="A52" s="375"/>
      <c r="B52" s="369"/>
      <c r="C52" s="372"/>
      <c r="D52" s="385"/>
      <c r="E52" s="386"/>
      <c r="F52" s="126">
        <v>25</v>
      </c>
      <c r="G52" s="111">
        <v>7281</v>
      </c>
      <c r="H52" s="162">
        <f t="shared" ref="H52:H56" si="22">G52/F52</f>
        <v>291.24</v>
      </c>
      <c r="I52" s="416"/>
      <c r="J52" s="174">
        <v>25</v>
      </c>
      <c r="K52" s="168">
        <f t="shared" ref="K52:K56" si="23">G52*0.9</f>
        <v>6552.9000000000005</v>
      </c>
      <c r="L52" s="168">
        <f t="shared" ref="L52:L56" si="24">K52/J52</f>
        <v>262.11600000000004</v>
      </c>
      <c r="M52" s="169">
        <f t="shared" ref="M52:M56" si="25">G52*0.85</f>
        <v>6188.8499999999995</v>
      </c>
      <c r="N52" s="169">
        <f t="shared" ref="N52:N56" si="26">M52/J52</f>
        <v>247.55399999999997</v>
      </c>
      <c r="O52" s="169">
        <f t="shared" ref="O52:O56" si="27">G52*0.75</f>
        <v>5460.75</v>
      </c>
      <c r="P52" s="175">
        <f t="shared" ref="P52:P56" si="28">O52/J52</f>
        <v>218.43</v>
      </c>
    </row>
    <row r="53" spans="1:16" ht="25.05" customHeight="1" thickBot="1">
      <c r="A53" s="376"/>
      <c r="B53" s="370"/>
      <c r="C53" s="373"/>
      <c r="D53" s="387"/>
      <c r="E53" s="388"/>
      <c r="F53" s="126">
        <v>40</v>
      </c>
      <c r="G53" s="111">
        <v>11595</v>
      </c>
      <c r="H53" s="162">
        <f t="shared" si="22"/>
        <v>289.875</v>
      </c>
      <c r="I53" s="416"/>
      <c r="J53" s="174">
        <v>40</v>
      </c>
      <c r="K53" s="168">
        <f t="shared" si="23"/>
        <v>10435.5</v>
      </c>
      <c r="L53" s="168">
        <f t="shared" si="24"/>
        <v>260.88749999999999</v>
      </c>
      <c r="M53" s="169">
        <f t="shared" si="25"/>
        <v>9855.75</v>
      </c>
      <c r="N53" s="169">
        <f t="shared" si="26"/>
        <v>246.39375000000001</v>
      </c>
      <c r="O53" s="169">
        <f t="shared" si="27"/>
        <v>8696.25</v>
      </c>
      <c r="P53" s="175">
        <f t="shared" si="28"/>
        <v>217.40625</v>
      </c>
    </row>
    <row r="54" spans="1:16" ht="25.05" customHeight="1">
      <c r="A54" s="374" t="s">
        <v>204</v>
      </c>
      <c r="B54" s="368"/>
      <c r="C54" s="371" t="s">
        <v>224</v>
      </c>
      <c r="D54" s="383" t="s">
        <v>233</v>
      </c>
      <c r="E54" s="410"/>
      <c r="F54" s="126">
        <v>15</v>
      </c>
      <c r="G54" s="111">
        <v>2747</v>
      </c>
      <c r="H54" s="162">
        <f>G54/F54</f>
        <v>183.13333333333333</v>
      </c>
      <c r="I54" s="416"/>
      <c r="J54" s="174">
        <v>15</v>
      </c>
      <c r="K54" s="168">
        <f t="shared" si="23"/>
        <v>2472.3000000000002</v>
      </c>
      <c r="L54" s="168">
        <f t="shared" si="24"/>
        <v>164.82000000000002</v>
      </c>
      <c r="M54" s="169">
        <f t="shared" si="25"/>
        <v>2334.9499999999998</v>
      </c>
      <c r="N54" s="169">
        <f t="shared" si="26"/>
        <v>155.66333333333333</v>
      </c>
      <c r="O54" s="169">
        <f t="shared" si="27"/>
        <v>2060.25</v>
      </c>
      <c r="P54" s="175">
        <f t="shared" si="28"/>
        <v>137.35</v>
      </c>
    </row>
    <row r="55" spans="1:16" ht="25.05" customHeight="1">
      <c r="A55" s="375"/>
      <c r="B55" s="369"/>
      <c r="C55" s="372"/>
      <c r="D55" s="385"/>
      <c r="E55" s="411"/>
      <c r="F55" s="126">
        <v>25</v>
      </c>
      <c r="G55" s="111">
        <v>4278</v>
      </c>
      <c r="H55" s="162">
        <f t="shared" si="22"/>
        <v>171.12</v>
      </c>
      <c r="I55" s="416"/>
      <c r="J55" s="174">
        <v>25</v>
      </c>
      <c r="K55" s="168">
        <f t="shared" si="23"/>
        <v>3850.2000000000003</v>
      </c>
      <c r="L55" s="168">
        <f t="shared" si="24"/>
        <v>154.00800000000001</v>
      </c>
      <c r="M55" s="169">
        <f t="shared" si="25"/>
        <v>3636.2999999999997</v>
      </c>
      <c r="N55" s="169">
        <f t="shared" si="26"/>
        <v>145.452</v>
      </c>
      <c r="O55" s="169">
        <f t="shared" si="27"/>
        <v>3208.5</v>
      </c>
      <c r="P55" s="175">
        <f t="shared" si="28"/>
        <v>128.34</v>
      </c>
    </row>
    <row r="56" spans="1:16" ht="25.05" customHeight="1" thickBot="1">
      <c r="A56" s="376"/>
      <c r="B56" s="370"/>
      <c r="C56" s="373"/>
      <c r="D56" s="387"/>
      <c r="E56" s="412"/>
      <c r="F56" s="127">
        <v>45</v>
      </c>
      <c r="G56" s="106">
        <v>7645</v>
      </c>
      <c r="H56" s="163">
        <f t="shared" si="22"/>
        <v>169.88888888888889</v>
      </c>
      <c r="I56" s="416"/>
      <c r="J56" s="176">
        <v>45</v>
      </c>
      <c r="K56" s="177">
        <f t="shared" si="23"/>
        <v>6880.5</v>
      </c>
      <c r="L56" s="177">
        <f t="shared" si="24"/>
        <v>152.9</v>
      </c>
      <c r="M56" s="178">
        <f t="shared" si="25"/>
        <v>6498.25</v>
      </c>
      <c r="N56" s="178">
        <f t="shared" si="26"/>
        <v>144.40555555555557</v>
      </c>
      <c r="O56" s="178">
        <f t="shared" si="27"/>
        <v>5733.75</v>
      </c>
      <c r="P56" s="179">
        <f t="shared" si="28"/>
        <v>127.41666666666667</v>
      </c>
    </row>
    <row r="57" spans="1:16" ht="27" customHeight="1" thickBot="1">
      <c r="A57" s="359" t="s">
        <v>234</v>
      </c>
      <c r="B57" s="359"/>
      <c r="C57" s="359"/>
      <c r="D57" s="359"/>
      <c r="E57" s="359"/>
      <c r="F57" s="359"/>
      <c r="G57" s="359"/>
      <c r="H57" s="359"/>
      <c r="I57" s="359"/>
      <c r="J57" s="359"/>
      <c r="K57" s="359"/>
      <c r="L57" s="158"/>
    </row>
    <row r="58" spans="1:16" ht="18.600000000000001" thickBot="1">
      <c r="A58" s="136" t="s">
        <v>242</v>
      </c>
      <c r="B58" s="137" t="s">
        <v>207</v>
      </c>
      <c r="C58" s="357" t="s">
        <v>241</v>
      </c>
      <c r="D58" s="438"/>
      <c r="E58" s="438"/>
      <c r="F58" s="438"/>
      <c r="G58" s="438"/>
      <c r="H58" s="438"/>
      <c r="I58" s="439"/>
      <c r="J58" s="357" t="s">
        <v>243</v>
      </c>
      <c r="K58" s="358"/>
      <c r="L58" s="135"/>
    </row>
    <row r="59" spans="1:16" ht="96" customHeight="1" thickBot="1">
      <c r="A59" s="138" t="s">
        <v>235</v>
      </c>
      <c r="B59" s="139"/>
      <c r="C59" s="440" t="s">
        <v>319</v>
      </c>
      <c r="D59" s="440"/>
      <c r="E59" s="440"/>
      <c r="F59" s="440"/>
      <c r="G59" s="440"/>
      <c r="H59" s="440"/>
      <c r="I59" s="440"/>
      <c r="J59" s="355" t="s">
        <v>271</v>
      </c>
      <c r="K59" s="356"/>
      <c r="L59" s="150"/>
    </row>
    <row r="60" spans="1:16" ht="59.4" customHeight="1" thickBot="1">
      <c r="A60" s="140" t="s">
        <v>236</v>
      </c>
      <c r="B60" s="139"/>
      <c r="C60" s="355" t="s">
        <v>249</v>
      </c>
      <c r="D60" s="440"/>
      <c r="E60" s="440"/>
      <c r="F60" s="440"/>
      <c r="G60" s="440"/>
      <c r="H60" s="440"/>
      <c r="I60" s="356"/>
      <c r="J60" s="360" t="s">
        <v>244</v>
      </c>
      <c r="K60" s="361"/>
      <c r="L60" s="150"/>
    </row>
    <row r="61" spans="1:16" ht="60.6" customHeight="1" thickBot="1">
      <c r="A61" s="141" t="s">
        <v>238</v>
      </c>
      <c r="B61" s="139"/>
      <c r="C61" s="355" t="s">
        <v>250</v>
      </c>
      <c r="D61" s="440"/>
      <c r="E61" s="440"/>
      <c r="F61" s="440"/>
      <c r="G61" s="440"/>
      <c r="H61" s="440"/>
      <c r="I61" s="356"/>
      <c r="J61" s="360" t="s">
        <v>245</v>
      </c>
      <c r="K61" s="361"/>
      <c r="L61" s="150"/>
    </row>
    <row r="62" spans="1:16" ht="64.8" customHeight="1" thickBot="1">
      <c r="A62" s="141" t="s">
        <v>239</v>
      </c>
      <c r="B62" s="142"/>
      <c r="C62" s="429" t="s">
        <v>251</v>
      </c>
      <c r="D62" s="430"/>
      <c r="E62" s="430"/>
      <c r="F62" s="430"/>
      <c r="G62" s="430"/>
      <c r="H62" s="430"/>
      <c r="I62" s="431"/>
      <c r="J62" s="353" t="s">
        <v>246</v>
      </c>
      <c r="K62" s="354"/>
      <c r="L62" s="112"/>
    </row>
    <row r="63" spans="1:16" ht="60.6" customHeight="1" thickBot="1">
      <c r="A63" s="141" t="s">
        <v>240</v>
      </c>
      <c r="B63" s="142"/>
      <c r="C63" s="429" t="s">
        <v>252</v>
      </c>
      <c r="D63" s="430"/>
      <c r="E63" s="430"/>
      <c r="F63" s="430"/>
      <c r="G63" s="430"/>
      <c r="H63" s="430"/>
      <c r="I63" s="431"/>
      <c r="J63" s="353" t="s">
        <v>247</v>
      </c>
      <c r="K63" s="354"/>
      <c r="L63" s="112"/>
    </row>
    <row r="64" spans="1:16" ht="57.6" customHeight="1" thickBot="1">
      <c r="A64" s="140" t="s">
        <v>237</v>
      </c>
      <c r="B64" s="142"/>
      <c r="C64" s="429" t="s">
        <v>253</v>
      </c>
      <c r="D64" s="430"/>
      <c r="E64" s="430"/>
      <c r="F64" s="430"/>
      <c r="G64" s="430"/>
      <c r="H64" s="430"/>
      <c r="I64" s="431"/>
      <c r="J64" s="353" t="s">
        <v>248</v>
      </c>
      <c r="K64" s="354"/>
    </row>
  </sheetData>
  <mergeCells count="105">
    <mergeCell ref="A1:C1"/>
    <mergeCell ref="F1:H1"/>
    <mergeCell ref="C64:I64"/>
    <mergeCell ref="B2:C2"/>
    <mergeCell ref="A6:A8"/>
    <mergeCell ref="C6:C8"/>
    <mergeCell ref="A9:A11"/>
    <mergeCell ref="C9:C11"/>
    <mergeCell ref="D2:E2"/>
    <mergeCell ref="D3:E3"/>
    <mergeCell ref="D6:E8"/>
    <mergeCell ref="D9:E11"/>
    <mergeCell ref="D12:E14"/>
    <mergeCell ref="B6:B8"/>
    <mergeCell ref="C58:I58"/>
    <mergeCell ref="B25:B27"/>
    <mergeCell ref="B9:B11"/>
    <mergeCell ref="C59:I59"/>
    <mergeCell ref="C60:I60"/>
    <mergeCell ref="C61:I61"/>
    <mergeCell ref="C62:I62"/>
    <mergeCell ref="C63:I63"/>
    <mergeCell ref="D37:E39"/>
    <mergeCell ref="D31:E33"/>
    <mergeCell ref="D34:E36"/>
    <mergeCell ref="F2:H2"/>
    <mergeCell ref="J6:P8"/>
    <mergeCell ref="J15:P17"/>
    <mergeCell ref="J19:P21"/>
    <mergeCell ref="I3:I56"/>
    <mergeCell ref="D54:E56"/>
    <mergeCell ref="B12:B14"/>
    <mergeCell ref="B46:B48"/>
    <mergeCell ref="C43:C45"/>
    <mergeCell ref="C46:C48"/>
    <mergeCell ref="C25:C27"/>
    <mergeCell ref="B34:B36"/>
    <mergeCell ref="B43:B45"/>
    <mergeCell ref="B37:B39"/>
    <mergeCell ref="C37:C39"/>
    <mergeCell ref="A50:H50"/>
    <mergeCell ref="A40:H40"/>
    <mergeCell ref="A31:A33"/>
    <mergeCell ref="C31:C33"/>
    <mergeCell ref="B31:B33"/>
    <mergeCell ref="D41:E41"/>
    <mergeCell ref="D42:E42"/>
    <mergeCell ref="D43:E45"/>
    <mergeCell ref="D46:E48"/>
    <mergeCell ref="D49:E49"/>
    <mergeCell ref="A18:H18"/>
    <mergeCell ref="A5:H5"/>
    <mergeCell ref="D28:E30"/>
    <mergeCell ref="A22:A24"/>
    <mergeCell ref="C22:C24"/>
    <mergeCell ref="A25:A27"/>
    <mergeCell ref="B22:B24"/>
    <mergeCell ref="A28:A30"/>
    <mergeCell ref="B19:B21"/>
    <mergeCell ref="D25:E27"/>
    <mergeCell ref="B28:B30"/>
    <mergeCell ref="C28:C30"/>
    <mergeCell ref="A19:A21"/>
    <mergeCell ref="C19:C21"/>
    <mergeCell ref="B15:B17"/>
    <mergeCell ref="A12:A14"/>
    <mergeCell ref="C12:C14"/>
    <mergeCell ref="A15:A17"/>
    <mergeCell ref="C15:C17"/>
    <mergeCell ref="D15:E17"/>
    <mergeCell ref="D19:E21"/>
    <mergeCell ref="D22:E24"/>
    <mergeCell ref="R3:X3"/>
    <mergeCell ref="S6:T6"/>
    <mergeCell ref="S7:T7"/>
    <mergeCell ref="U5:V5"/>
    <mergeCell ref="U6:V6"/>
    <mergeCell ref="U7:V7"/>
    <mergeCell ref="S4:T4"/>
    <mergeCell ref="U4:V4"/>
    <mergeCell ref="S5:T5"/>
    <mergeCell ref="J62:K62"/>
    <mergeCell ref="J63:K63"/>
    <mergeCell ref="J64:K64"/>
    <mergeCell ref="J59:K59"/>
    <mergeCell ref="J58:K58"/>
    <mergeCell ref="A57:K57"/>
    <mergeCell ref="J60:K60"/>
    <mergeCell ref="J61:K61"/>
    <mergeCell ref="W4:X4"/>
    <mergeCell ref="W5:X5"/>
    <mergeCell ref="W6:X6"/>
    <mergeCell ref="W7:X7"/>
    <mergeCell ref="B54:B56"/>
    <mergeCell ref="C51:C53"/>
    <mergeCell ref="A54:A56"/>
    <mergeCell ref="C54:C56"/>
    <mergeCell ref="A34:A36"/>
    <mergeCell ref="C34:C36"/>
    <mergeCell ref="A43:A45"/>
    <mergeCell ref="A51:A53"/>
    <mergeCell ref="B51:B53"/>
    <mergeCell ref="A46:A48"/>
    <mergeCell ref="A37:A39"/>
    <mergeCell ref="D51:E53"/>
  </mergeCells>
  <phoneticPr fontId="27" type="noConversion"/>
  <conditionalFormatting sqref="A31:B31">
    <cfRule type="duplicateValues" dxfId="55" priority="1"/>
  </conditionalFormatting>
  <conditionalFormatting sqref="A62:B1048576 A51:B51 A3:B4 A22:B22 A28:B28 A6:B6 A34:B34 A46:B46 A9:B9 A7:A8 A10:A11 A54:B54 A52:A53 A25:B25 A23:A24 A26:A27 A29:A30 A41:B43 A35:A37 A49:B49 A47:A48 A55:A56 A58:A59">
    <cfRule type="duplicateValues" dxfId="54" priority="8"/>
  </conditionalFormatting>
  <conditionalFormatting sqref="A62:B1048576 A51:B51 A28:B28 A22:B22 A3:B4 A6:B6 A34:B34 A46:B46 A9:B9 A7:A8 A10:A11 A54:B54 A52:A53 A25:B25 A23:A24 A26:A27 A29:A30 A41:B43 A35:A37 A49:B49 A47:A48 A55:A56 A58:A59">
    <cfRule type="duplicateValues" dxfId="53" priority="7"/>
  </conditionalFormatting>
  <conditionalFormatting sqref="A19:B19 A20:A21">
    <cfRule type="duplicateValues" dxfId="52" priority="6"/>
  </conditionalFormatting>
  <conditionalFormatting sqref="A19:B19">
    <cfRule type="duplicateValues" dxfId="51" priority="5"/>
  </conditionalFormatting>
  <conditionalFormatting sqref="A19:B19">
    <cfRule type="duplicateValues" dxfId="50" priority="4"/>
  </conditionalFormatting>
  <conditionalFormatting sqref="A12:B12 A13:A14">
    <cfRule type="duplicateValues" dxfId="49" priority="9"/>
  </conditionalFormatting>
  <conditionalFormatting sqref="A15:B15 A16:A17">
    <cfRule type="duplicateValues" dxfId="48" priority="10"/>
  </conditionalFormatting>
  <conditionalFormatting sqref="A62:B1048576 A51:B51 A22:B22 A3:B4 A6:B6 A28:B28 A34:B34 A46:B46 A9:B9 A7:A8 A10:A11 A54:B54 A52:A53 A25:B25 A23:A24 A26:A27 A29:A30 A41:B43 A35:A37 A49:B49 A47:A48 A55:A56 A58:A59">
    <cfRule type="duplicateValues" dxfId="47" priority="12"/>
  </conditionalFormatting>
  <conditionalFormatting sqref="A31:B31">
    <cfRule type="duplicateValues" dxfId="46" priority="2"/>
  </conditionalFormatting>
  <conditionalFormatting sqref="A31:B31">
    <cfRule type="duplicateValues" dxfId="45" priority="3"/>
  </conditionalFormatting>
  <pageMargins left="0.23622047244094491" right="0.23622047244094491" top="0.74803149606299213" bottom="0.74803149606299213"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8"/>
  <sheetViews>
    <sheetView zoomScale="60" zoomScaleNormal="70" workbookViewId="0">
      <pane xSplit="11" ySplit="3" topLeftCell="L40" activePane="bottomRight" state="frozen"/>
      <selection pane="topRight" activeCell="L1" sqref="L1"/>
      <selection pane="bottomLeft" activeCell="A4" sqref="A4"/>
      <selection pane="bottomRight" activeCell="A60" sqref="A60"/>
    </sheetView>
  </sheetViews>
  <sheetFormatPr defaultColWidth="9" defaultRowHeight="14.4"/>
  <cols>
    <col min="1" max="1" width="19.33203125" style="98" bestFit="1" customWidth="1"/>
    <col min="2" max="2" width="19.109375" style="98" customWidth="1"/>
    <col min="3" max="3" width="23.5546875" style="103" customWidth="1"/>
    <col min="4" max="4" width="59.88671875" style="103" customWidth="1"/>
    <col min="5" max="5" width="22.33203125" style="103" customWidth="1"/>
    <col min="6" max="6" width="10.77734375" style="99" customWidth="1"/>
    <col min="7" max="8" width="10.77734375" style="101" customWidth="1"/>
    <col min="9" max="9" width="9.77734375" style="98" customWidth="1"/>
    <col min="10" max="10" width="19.21875" style="98" customWidth="1"/>
    <col min="11" max="11" width="11.44140625" style="98" bestFit="1" customWidth="1"/>
    <col min="12" max="19" width="10" style="98" customWidth="1"/>
    <col min="20" max="20" width="13.21875" style="98" customWidth="1"/>
    <col min="21" max="21" width="10" style="98" customWidth="1"/>
    <col min="22" max="22" width="20" style="98" customWidth="1"/>
    <col min="23" max="23" width="10" style="98" customWidth="1"/>
    <col min="24" max="24" width="16.33203125" style="98" customWidth="1"/>
    <col min="25" max="211" width="10" style="98" customWidth="1"/>
    <col min="212" max="16384" width="9" style="98"/>
  </cols>
  <sheetData>
    <row r="1" spans="1:26" ht="80.400000000000006" customHeight="1">
      <c r="A1" s="131"/>
      <c r="B1" s="131"/>
      <c r="C1" s="131"/>
      <c r="D1" s="131"/>
      <c r="E1" s="131"/>
      <c r="F1" s="428"/>
      <c r="G1" s="428"/>
      <c r="H1" s="428"/>
      <c r="K1" s="112"/>
      <c r="L1" s="112"/>
    </row>
    <row r="2" spans="1:26" ht="80.400000000000006" customHeight="1">
      <c r="A2" s="144"/>
      <c r="B2" s="432" t="s">
        <v>226</v>
      </c>
      <c r="C2" s="428"/>
      <c r="D2" s="436" t="s">
        <v>225</v>
      </c>
      <c r="E2" s="436"/>
      <c r="F2" s="413" t="s">
        <v>263</v>
      </c>
      <c r="G2" s="413"/>
      <c r="H2" s="413"/>
      <c r="I2" s="159"/>
      <c r="J2" s="148"/>
      <c r="K2" s="211"/>
      <c r="L2" s="211"/>
      <c r="M2" s="211"/>
      <c r="N2" s="211"/>
      <c r="O2" s="211"/>
      <c r="P2" s="211"/>
      <c r="Q2" s="211"/>
      <c r="R2" s="211"/>
      <c r="S2" s="211"/>
      <c r="T2" s="211"/>
      <c r="U2" s="211"/>
      <c r="V2" s="211"/>
      <c r="W2" s="211"/>
      <c r="X2" s="211"/>
      <c r="Y2" s="211"/>
      <c r="Z2" s="211"/>
    </row>
    <row r="3" spans="1:26" ht="33" customHeight="1">
      <c r="A3" s="193" t="s">
        <v>206</v>
      </c>
      <c r="B3" s="194" t="s">
        <v>207</v>
      </c>
      <c r="C3" s="194" t="s">
        <v>64</v>
      </c>
      <c r="D3" s="453" t="s">
        <v>209</v>
      </c>
      <c r="E3" s="453"/>
      <c r="F3" s="195" t="s">
        <v>186</v>
      </c>
      <c r="G3" s="196" t="s">
        <v>187</v>
      </c>
      <c r="H3" s="196" t="s">
        <v>8</v>
      </c>
      <c r="I3" s="229"/>
      <c r="J3" s="149"/>
      <c r="K3" s="208"/>
      <c r="L3" s="209"/>
      <c r="M3" s="209"/>
      <c r="N3" s="209"/>
      <c r="O3" s="209"/>
      <c r="P3" s="209"/>
      <c r="Q3" s="211"/>
      <c r="R3" s="422"/>
      <c r="S3" s="422"/>
      <c r="T3" s="422"/>
      <c r="U3" s="422"/>
      <c r="V3" s="422"/>
      <c r="W3" s="422"/>
      <c r="X3" s="422"/>
      <c r="Y3" s="211"/>
      <c r="Z3" s="211"/>
    </row>
    <row r="4" spans="1:26" ht="19.2" customHeight="1">
      <c r="A4" s="493" t="s">
        <v>307</v>
      </c>
      <c r="B4" s="493"/>
      <c r="C4" s="493"/>
      <c r="D4" s="493"/>
      <c r="E4" s="493"/>
      <c r="F4" s="493"/>
      <c r="G4" s="493"/>
      <c r="H4" s="493"/>
      <c r="I4" s="229"/>
      <c r="J4" s="211"/>
      <c r="K4" s="211"/>
      <c r="L4" s="211"/>
      <c r="M4" s="211"/>
      <c r="N4" s="211"/>
      <c r="O4" s="211"/>
      <c r="P4" s="211"/>
      <c r="Q4" s="211"/>
      <c r="R4" s="156"/>
      <c r="S4" s="422"/>
      <c r="T4" s="422"/>
      <c r="U4" s="490"/>
      <c r="V4" s="422"/>
      <c r="W4" s="490"/>
      <c r="X4" s="422"/>
      <c r="Y4" s="211"/>
      <c r="Z4" s="211"/>
    </row>
    <row r="5" spans="1:26" ht="32.4" customHeight="1" thickBot="1">
      <c r="A5" s="491" t="s">
        <v>281</v>
      </c>
      <c r="B5" s="492"/>
      <c r="C5" s="492"/>
      <c r="D5" s="492"/>
      <c r="E5" s="492"/>
      <c r="F5" s="492"/>
      <c r="G5" s="492"/>
      <c r="H5" s="492"/>
      <c r="I5" s="229"/>
      <c r="J5" s="151"/>
      <c r="K5" s="211"/>
      <c r="L5" s="211"/>
      <c r="M5" s="211"/>
      <c r="N5" s="211"/>
      <c r="O5" s="211"/>
      <c r="P5" s="211"/>
      <c r="Q5" s="211"/>
      <c r="R5" s="156"/>
      <c r="S5" s="476"/>
      <c r="T5" s="476"/>
      <c r="U5" s="476"/>
      <c r="V5" s="476"/>
      <c r="W5" s="476"/>
      <c r="X5" s="476"/>
      <c r="Y5" s="211"/>
      <c r="Z5" s="211"/>
    </row>
    <row r="6" spans="1:26" ht="25.05" customHeight="1">
      <c r="A6" s="497" t="s">
        <v>283</v>
      </c>
      <c r="B6" s="368"/>
      <c r="C6" s="480" t="s">
        <v>285</v>
      </c>
      <c r="D6" s="467" t="s">
        <v>302</v>
      </c>
      <c r="E6" s="468"/>
      <c r="F6" s="454">
        <v>25</v>
      </c>
      <c r="G6" s="457">
        <v>5100</v>
      </c>
      <c r="H6" s="483">
        <f>G6/F6</f>
        <v>204</v>
      </c>
      <c r="I6" s="229"/>
      <c r="J6" s="219"/>
      <c r="K6" s="219"/>
      <c r="L6" s="219"/>
      <c r="M6" s="219"/>
      <c r="N6" s="219"/>
      <c r="O6" s="219"/>
      <c r="P6" s="219"/>
      <c r="Q6" s="211"/>
      <c r="R6" s="156"/>
      <c r="S6" s="476"/>
      <c r="T6" s="476"/>
      <c r="U6" s="476"/>
      <c r="V6" s="476"/>
      <c r="W6" s="476"/>
      <c r="X6" s="476"/>
      <c r="Y6" s="211"/>
      <c r="Z6" s="211"/>
    </row>
    <row r="7" spans="1:26" ht="25.05" customHeight="1">
      <c r="A7" s="498"/>
      <c r="B7" s="369"/>
      <c r="C7" s="481"/>
      <c r="D7" s="469"/>
      <c r="E7" s="470"/>
      <c r="F7" s="455"/>
      <c r="G7" s="458"/>
      <c r="H7" s="484"/>
      <c r="I7" s="229"/>
      <c r="J7" s="219"/>
      <c r="K7" s="219"/>
      <c r="L7" s="219"/>
      <c r="M7" s="219"/>
      <c r="N7" s="219"/>
      <c r="O7" s="219"/>
      <c r="P7" s="219"/>
      <c r="Q7" s="211"/>
      <c r="R7" s="156"/>
      <c r="S7" s="476"/>
      <c r="T7" s="476"/>
      <c r="U7" s="476"/>
      <c r="V7" s="476"/>
      <c r="W7" s="476"/>
      <c r="X7" s="476"/>
      <c r="Y7" s="211"/>
      <c r="Z7" s="211"/>
    </row>
    <row r="8" spans="1:26" ht="25.05" customHeight="1" thickBot="1">
      <c r="A8" s="498"/>
      <c r="B8" s="369"/>
      <c r="C8" s="482"/>
      <c r="D8" s="469"/>
      <c r="E8" s="470"/>
      <c r="F8" s="456"/>
      <c r="G8" s="459"/>
      <c r="H8" s="485"/>
      <c r="I8" s="229"/>
      <c r="J8" s="219"/>
      <c r="K8" s="219"/>
      <c r="L8" s="219"/>
      <c r="M8" s="219"/>
      <c r="N8" s="219"/>
      <c r="O8" s="219"/>
      <c r="P8" s="219"/>
      <c r="Q8" s="211"/>
      <c r="R8" s="211"/>
      <c r="S8" s="211"/>
      <c r="T8" s="211"/>
      <c r="U8" s="211"/>
      <c r="V8" s="211"/>
      <c r="W8" s="211"/>
      <c r="X8" s="211"/>
      <c r="Y8" s="211"/>
      <c r="Z8" s="211"/>
    </row>
    <row r="9" spans="1:26" ht="25.05" customHeight="1">
      <c r="A9" s="498"/>
      <c r="B9" s="369"/>
      <c r="C9" s="477" t="s">
        <v>317</v>
      </c>
      <c r="D9" s="469"/>
      <c r="E9" s="470"/>
      <c r="F9" s="454">
        <v>25</v>
      </c>
      <c r="G9" s="486">
        <v>5040</v>
      </c>
      <c r="H9" s="483">
        <f>G9/F9</f>
        <v>201.6</v>
      </c>
      <c r="I9" s="229"/>
      <c r="J9" s="212"/>
      <c r="K9" s="213"/>
      <c r="L9" s="214"/>
      <c r="M9" s="215"/>
      <c r="N9" s="215"/>
      <c r="O9" s="215"/>
      <c r="P9" s="215"/>
      <c r="Q9" s="211"/>
      <c r="R9" s="211"/>
      <c r="S9" s="211"/>
      <c r="T9" s="211"/>
      <c r="U9" s="211"/>
      <c r="V9" s="211"/>
      <c r="W9" s="211"/>
      <c r="X9" s="211"/>
      <c r="Y9" s="211"/>
      <c r="Z9" s="211"/>
    </row>
    <row r="10" spans="1:26" ht="25.05" customHeight="1">
      <c r="A10" s="498"/>
      <c r="B10" s="369"/>
      <c r="C10" s="478"/>
      <c r="D10" s="469"/>
      <c r="E10" s="470"/>
      <c r="F10" s="455"/>
      <c r="G10" s="487"/>
      <c r="H10" s="484"/>
      <c r="I10" s="229"/>
      <c r="J10" s="212"/>
      <c r="K10" s="213"/>
      <c r="L10" s="214"/>
      <c r="M10" s="215"/>
      <c r="N10" s="215"/>
      <c r="O10" s="215"/>
      <c r="P10" s="215"/>
      <c r="Q10" s="211"/>
      <c r="R10" s="211"/>
      <c r="S10" s="211"/>
      <c r="T10" s="211"/>
      <c r="U10" s="211"/>
      <c r="V10" s="211"/>
      <c r="W10" s="211"/>
      <c r="X10" s="211"/>
      <c r="Y10" s="211"/>
      <c r="Z10" s="211"/>
    </row>
    <row r="11" spans="1:26" ht="25.05" customHeight="1" thickBot="1">
      <c r="A11" s="499"/>
      <c r="B11" s="370"/>
      <c r="C11" s="479"/>
      <c r="D11" s="469"/>
      <c r="E11" s="470"/>
      <c r="F11" s="460"/>
      <c r="G11" s="488"/>
      <c r="H11" s="489"/>
      <c r="I11" s="229"/>
      <c r="J11" s="212"/>
      <c r="K11" s="213"/>
      <c r="L11" s="214"/>
      <c r="M11" s="215"/>
      <c r="N11" s="215"/>
      <c r="O11" s="215"/>
      <c r="P11" s="215"/>
      <c r="Q11" s="211"/>
      <c r="R11" s="211"/>
      <c r="S11" s="211"/>
      <c r="T11" s="211"/>
      <c r="U11" s="211"/>
      <c r="V11" s="211"/>
      <c r="W11" s="211"/>
      <c r="X11" s="211"/>
      <c r="Y11" s="211"/>
      <c r="Z11" s="211"/>
    </row>
    <row r="12" spans="1:26" ht="25.05" customHeight="1">
      <c r="A12" s="447" t="s">
        <v>283</v>
      </c>
      <c r="B12" s="368"/>
      <c r="C12" s="473" t="s">
        <v>286</v>
      </c>
      <c r="D12" s="469"/>
      <c r="E12" s="470"/>
      <c r="F12" s="202">
        <v>1</v>
      </c>
      <c r="G12" s="107">
        <v>168</v>
      </c>
      <c r="H12" s="203">
        <f>G12/F12</f>
        <v>168</v>
      </c>
      <c r="I12" s="229"/>
      <c r="J12" s="212"/>
      <c r="K12" s="213"/>
      <c r="L12" s="214"/>
      <c r="M12" s="215"/>
      <c r="N12" s="215"/>
      <c r="O12" s="215"/>
      <c r="P12" s="215"/>
      <c r="Q12" s="211"/>
      <c r="R12" s="211"/>
      <c r="S12" s="211"/>
      <c r="T12" s="211"/>
      <c r="U12" s="211"/>
      <c r="V12" s="211"/>
      <c r="W12" s="211"/>
      <c r="X12" s="211"/>
      <c r="Y12" s="211"/>
      <c r="Z12" s="211"/>
    </row>
    <row r="13" spans="1:26" ht="25.05" customHeight="1">
      <c r="A13" s="448"/>
      <c r="B13" s="369"/>
      <c r="C13" s="474"/>
      <c r="D13" s="469"/>
      <c r="E13" s="470"/>
      <c r="F13" s="207">
        <v>2.4</v>
      </c>
      <c r="G13" s="205">
        <v>374.4</v>
      </c>
      <c r="H13" s="206">
        <f t="shared" ref="H13:H17" si="0">G13/F13</f>
        <v>156</v>
      </c>
      <c r="I13" s="229"/>
      <c r="J13" s="212"/>
      <c r="K13" s="213"/>
      <c r="L13" s="214"/>
      <c r="M13" s="215"/>
      <c r="N13" s="215"/>
      <c r="O13" s="215"/>
      <c r="P13" s="215"/>
      <c r="Q13" s="211"/>
      <c r="R13" s="211"/>
      <c r="S13" s="211"/>
      <c r="T13" s="211"/>
      <c r="U13" s="211"/>
      <c r="V13" s="211"/>
      <c r="W13" s="211"/>
      <c r="X13" s="211"/>
      <c r="Y13" s="211"/>
      <c r="Z13" s="211"/>
    </row>
    <row r="14" spans="1:26" ht="25.05" customHeight="1" thickBot="1">
      <c r="A14" s="448"/>
      <c r="B14" s="369"/>
      <c r="C14" s="475"/>
      <c r="D14" s="469"/>
      <c r="E14" s="470"/>
      <c r="F14" s="124">
        <v>25</v>
      </c>
      <c r="G14" s="106">
        <v>3150</v>
      </c>
      <c r="H14" s="163">
        <f t="shared" si="0"/>
        <v>126</v>
      </c>
      <c r="I14" s="229"/>
      <c r="J14" s="212"/>
      <c r="K14" s="213"/>
      <c r="L14" s="214"/>
      <c r="M14" s="215"/>
      <c r="N14" s="215"/>
      <c r="O14" s="215"/>
      <c r="P14" s="215"/>
      <c r="Q14" s="211"/>
      <c r="R14" s="211"/>
      <c r="S14" s="211"/>
      <c r="T14" s="211"/>
      <c r="U14" s="211"/>
      <c r="V14" s="211"/>
      <c r="W14" s="211"/>
      <c r="X14" s="211"/>
      <c r="Y14" s="211"/>
      <c r="Z14" s="211"/>
    </row>
    <row r="15" spans="1:26" ht="25.05" customHeight="1">
      <c r="A15" s="448"/>
      <c r="B15" s="369"/>
      <c r="C15" s="473" t="s">
        <v>287</v>
      </c>
      <c r="D15" s="469"/>
      <c r="E15" s="470"/>
      <c r="F15" s="202">
        <v>1</v>
      </c>
      <c r="G15" s="107">
        <v>126</v>
      </c>
      <c r="H15" s="203">
        <f>G15/F15</f>
        <v>126</v>
      </c>
      <c r="I15" s="229"/>
      <c r="J15" s="219"/>
      <c r="K15" s="219"/>
      <c r="L15" s="219"/>
      <c r="M15" s="219"/>
      <c r="N15" s="219"/>
      <c r="O15" s="219"/>
      <c r="P15" s="219"/>
      <c r="Q15" s="211"/>
      <c r="R15" s="211"/>
      <c r="S15" s="211"/>
      <c r="T15" s="211"/>
      <c r="U15" s="211"/>
      <c r="V15" s="211"/>
      <c r="W15" s="211"/>
      <c r="X15" s="211"/>
      <c r="Y15" s="211"/>
      <c r="Z15" s="211"/>
    </row>
    <row r="16" spans="1:26" ht="25.05" customHeight="1">
      <c r="A16" s="448"/>
      <c r="B16" s="369"/>
      <c r="C16" s="474"/>
      <c r="D16" s="469"/>
      <c r="E16" s="470"/>
      <c r="F16" s="207">
        <v>2.4</v>
      </c>
      <c r="G16" s="205">
        <v>288</v>
      </c>
      <c r="H16" s="206">
        <f t="shared" si="0"/>
        <v>120</v>
      </c>
      <c r="I16" s="229"/>
      <c r="J16" s="219"/>
      <c r="K16" s="219"/>
      <c r="L16" s="219"/>
      <c r="M16" s="219"/>
      <c r="N16" s="219"/>
      <c r="O16" s="219"/>
      <c r="P16" s="219"/>
      <c r="Q16" s="211"/>
      <c r="R16" s="211"/>
      <c r="S16" s="211"/>
      <c r="T16" s="211"/>
      <c r="U16" s="211"/>
      <c r="V16" s="211"/>
      <c r="W16" s="211"/>
      <c r="X16" s="211"/>
      <c r="Y16" s="211"/>
      <c r="Z16" s="211"/>
    </row>
    <row r="17" spans="1:26" ht="25.05" customHeight="1" thickBot="1">
      <c r="A17" s="449"/>
      <c r="B17" s="370"/>
      <c r="C17" s="475"/>
      <c r="D17" s="471"/>
      <c r="E17" s="472"/>
      <c r="F17" s="124">
        <v>25</v>
      </c>
      <c r="G17" s="106">
        <v>2400</v>
      </c>
      <c r="H17" s="163">
        <f t="shared" si="0"/>
        <v>96</v>
      </c>
      <c r="I17" s="229"/>
      <c r="J17" s="219"/>
      <c r="K17" s="219"/>
      <c r="L17" s="219"/>
      <c r="M17" s="219"/>
      <c r="N17" s="219"/>
      <c r="O17" s="219"/>
      <c r="P17" s="219"/>
      <c r="Q17" s="211"/>
      <c r="R17" s="211"/>
      <c r="S17" s="211"/>
      <c r="T17" s="211"/>
      <c r="U17" s="211"/>
      <c r="V17" s="211"/>
      <c r="W17" s="211"/>
      <c r="X17" s="211"/>
      <c r="Y17" s="211"/>
      <c r="Z17" s="211"/>
    </row>
    <row r="18" spans="1:26" s="145" customFormat="1" ht="25.05" customHeight="1">
      <c r="A18" s="447" t="s">
        <v>282</v>
      </c>
      <c r="B18" s="368"/>
      <c r="C18" s="417" t="s">
        <v>288</v>
      </c>
      <c r="D18" s="461" t="s">
        <v>304</v>
      </c>
      <c r="E18" s="462"/>
      <c r="F18" s="494">
        <v>25</v>
      </c>
      <c r="G18" s="486">
        <v>3150</v>
      </c>
      <c r="H18" s="483">
        <f>G18/F18</f>
        <v>126</v>
      </c>
      <c r="I18" s="229"/>
      <c r="J18" s="147"/>
      <c r="K18" s="147"/>
      <c r="L18" s="147"/>
      <c r="M18" s="147"/>
      <c r="N18" s="147"/>
      <c r="O18" s="147"/>
      <c r="P18" s="147"/>
      <c r="Q18" s="146"/>
      <c r="R18" s="146"/>
      <c r="S18" s="146"/>
      <c r="T18" s="146"/>
      <c r="U18" s="146"/>
      <c r="V18" s="146"/>
      <c r="W18" s="146"/>
      <c r="X18" s="146"/>
      <c r="Y18" s="146"/>
      <c r="Z18" s="146"/>
    </row>
    <row r="19" spans="1:26" s="145" customFormat="1" ht="25.05" customHeight="1">
      <c r="A19" s="448"/>
      <c r="B19" s="369"/>
      <c r="C19" s="424"/>
      <c r="D19" s="463"/>
      <c r="E19" s="464"/>
      <c r="F19" s="495"/>
      <c r="G19" s="487"/>
      <c r="H19" s="484"/>
      <c r="I19" s="229"/>
      <c r="J19" s="147"/>
      <c r="K19" s="147"/>
      <c r="L19" s="147"/>
      <c r="M19" s="147"/>
      <c r="N19" s="147"/>
      <c r="O19" s="147"/>
      <c r="P19" s="147"/>
      <c r="Q19" s="146"/>
      <c r="R19" s="146"/>
      <c r="S19" s="146"/>
      <c r="T19" s="146"/>
      <c r="U19" s="146"/>
      <c r="V19" s="146"/>
      <c r="W19" s="146"/>
      <c r="X19" s="146"/>
      <c r="Y19" s="146"/>
      <c r="Z19" s="146"/>
    </row>
    <row r="20" spans="1:26" s="145" customFormat="1" ht="25.05" customHeight="1" thickBot="1">
      <c r="A20" s="448"/>
      <c r="B20" s="369"/>
      <c r="C20" s="373"/>
      <c r="D20" s="463"/>
      <c r="E20" s="464"/>
      <c r="F20" s="496"/>
      <c r="G20" s="488"/>
      <c r="H20" s="489"/>
      <c r="I20" s="229"/>
      <c r="J20" s="147"/>
      <c r="K20" s="147"/>
      <c r="L20" s="147"/>
      <c r="M20" s="147"/>
      <c r="N20" s="147"/>
      <c r="O20" s="147"/>
      <c r="P20" s="147"/>
      <c r="Q20" s="146"/>
      <c r="R20" s="146"/>
      <c r="S20" s="146"/>
      <c r="T20" s="146"/>
      <c r="U20" s="146"/>
      <c r="V20" s="146"/>
      <c r="W20" s="146"/>
      <c r="X20" s="146"/>
      <c r="Y20" s="146"/>
      <c r="Z20" s="146"/>
    </row>
    <row r="21" spans="1:26" s="145" customFormat="1" ht="25.05" customHeight="1">
      <c r="A21" s="448"/>
      <c r="B21" s="369"/>
      <c r="C21" s="417" t="s">
        <v>289</v>
      </c>
      <c r="D21" s="463"/>
      <c r="E21" s="464"/>
      <c r="F21" s="454">
        <v>25</v>
      </c>
      <c r="G21" s="486">
        <v>2400</v>
      </c>
      <c r="H21" s="483">
        <f>G21/F21</f>
        <v>96</v>
      </c>
      <c r="I21" s="229"/>
      <c r="J21" s="146"/>
      <c r="K21" s="216"/>
      <c r="L21" s="216"/>
      <c r="M21" s="217"/>
      <c r="N21" s="217"/>
      <c r="O21" s="217"/>
      <c r="P21" s="217"/>
      <c r="Q21" s="146"/>
      <c r="R21" s="146"/>
      <c r="S21" s="146"/>
      <c r="T21" s="146"/>
      <c r="U21" s="146"/>
      <c r="V21" s="146"/>
      <c r="W21" s="146"/>
      <c r="X21" s="146"/>
      <c r="Y21" s="146"/>
      <c r="Z21" s="146"/>
    </row>
    <row r="22" spans="1:26" s="145" customFormat="1" ht="25.05" customHeight="1">
      <c r="A22" s="448"/>
      <c r="B22" s="369"/>
      <c r="C22" s="424"/>
      <c r="D22" s="463"/>
      <c r="E22" s="464"/>
      <c r="F22" s="455"/>
      <c r="G22" s="487"/>
      <c r="H22" s="484"/>
      <c r="I22" s="229"/>
      <c r="J22" s="146"/>
      <c r="K22" s="216"/>
      <c r="L22" s="216"/>
      <c r="M22" s="217"/>
      <c r="N22" s="217"/>
      <c r="O22" s="217"/>
      <c r="P22" s="217"/>
      <c r="Q22" s="146"/>
      <c r="R22" s="146"/>
      <c r="S22" s="146"/>
      <c r="T22" s="146"/>
      <c r="U22" s="146"/>
      <c r="V22" s="146"/>
      <c r="W22" s="146"/>
      <c r="X22" s="146"/>
      <c r="Y22" s="146"/>
      <c r="Z22" s="146"/>
    </row>
    <row r="23" spans="1:26" s="145" customFormat="1" ht="25.05" customHeight="1" thickBot="1">
      <c r="A23" s="449"/>
      <c r="B23" s="370"/>
      <c r="C23" s="373"/>
      <c r="D23" s="465"/>
      <c r="E23" s="466"/>
      <c r="F23" s="460"/>
      <c r="G23" s="488"/>
      <c r="H23" s="489"/>
      <c r="I23" s="229"/>
      <c r="J23" s="146"/>
      <c r="K23" s="216"/>
      <c r="L23" s="216"/>
      <c r="M23" s="217"/>
      <c r="N23" s="217"/>
      <c r="O23" s="217"/>
      <c r="P23" s="217"/>
      <c r="Q23" s="146"/>
      <c r="R23" s="146"/>
      <c r="S23" s="146"/>
      <c r="T23" s="146"/>
      <c r="U23" s="146"/>
      <c r="V23" s="146"/>
      <c r="W23" s="146"/>
      <c r="X23" s="146"/>
      <c r="Y23" s="146"/>
      <c r="Z23" s="146"/>
    </row>
    <row r="24" spans="1:26" s="145" customFormat="1" ht="25.05" customHeight="1">
      <c r="A24" s="447" t="s">
        <v>299</v>
      </c>
      <c r="B24" s="368"/>
      <c r="C24" s="450" t="s">
        <v>300</v>
      </c>
      <c r="D24" s="461" t="s">
        <v>303</v>
      </c>
      <c r="E24" s="462"/>
      <c r="F24" s="454">
        <v>30</v>
      </c>
      <c r="G24" s="486">
        <v>4860</v>
      </c>
      <c r="H24" s="483">
        <f>G24/F24</f>
        <v>162</v>
      </c>
      <c r="I24" s="229"/>
      <c r="J24" s="146"/>
      <c r="K24" s="216"/>
      <c r="L24" s="216"/>
      <c r="M24" s="217"/>
      <c r="N24" s="217"/>
      <c r="O24" s="217"/>
      <c r="P24" s="217"/>
      <c r="Q24" s="146"/>
      <c r="R24" s="146"/>
      <c r="S24" s="146"/>
      <c r="T24" s="146"/>
      <c r="U24" s="146"/>
      <c r="V24" s="146"/>
      <c r="W24" s="146"/>
      <c r="X24" s="146"/>
      <c r="Y24" s="146"/>
      <c r="Z24" s="146"/>
    </row>
    <row r="25" spans="1:26" s="145" customFormat="1" ht="25.05" customHeight="1">
      <c r="A25" s="448"/>
      <c r="B25" s="369"/>
      <c r="C25" s="451"/>
      <c r="D25" s="463"/>
      <c r="E25" s="464"/>
      <c r="F25" s="455"/>
      <c r="G25" s="487"/>
      <c r="H25" s="484"/>
      <c r="I25" s="229"/>
      <c r="J25" s="146"/>
      <c r="K25" s="216"/>
      <c r="L25" s="216"/>
      <c r="M25" s="217"/>
      <c r="N25" s="217"/>
      <c r="O25" s="217"/>
      <c r="P25" s="217"/>
      <c r="Q25" s="146"/>
      <c r="R25" s="146"/>
      <c r="S25" s="146"/>
      <c r="T25" s="146"/>
      <c r="U25" s="146"/>
      <c r="V25" s="146"/>
      <c r="W25" s="146"/>
      <c r="X25" s="146"/>
      <c r="Y25" s="146"/>
      <c r="Z25" s="146"/>
    </row>
    <row r="26" spans="1:26" s="145" customFormat="1" ht="25.05" customHeight="1" thickBot="1">
      <c r="A26" s="448"/>
      <c r="B26" s="369"/>
      <c r="C26" s="452"/>
      <c r="D26" s="463"/>
      <c r="E26" s="464"/>
      <c r="F26" s="460"/>
      <c r="G26" s="488"/>
      <c r="H26" s="489"/>
      <c r="I26" s="229"/>
      <c r="J26" s="146"/>
      <c r="K26" s="216"/>
      <c r="L26" s="216"/>
      <c r="M26" s="217"/>
      <c r="N26" s="217"/>
      <c r="O26" s="217"/>
      <c r="P26" s="217"/>
      <c r="Q26" s="146"/>
      <c r="R26" s="146"/>
      <c r="S26" s="146"/>
      <c r="T26" s="146"/>
      <c r="U26" s="146"/>
      <c r="V26" s="146"/>
      <c r="W26" s="146"/>
      <c r="X26" s="146"/>
      <c r="Y26" s="146"/>
      <c r="Z26" s="146"/>
    </row>
    <row r="27" spans="1:26" s="145" customFormat="1" ht="25.05" customHeight="1">
      <c r="A27" s="448"/>
      <c r="B27" s="369"/>
      <c r="C27" s="450" t="s">
        <v>301</v>
      </c>
      <c r="D27" s="463"/>
      <c r="E27" s="464"/>
      <c r="F27" s="454">
        <v>30</v>
      </c>
      <c r="G27" s="486">
        <v>4860</v>
      </c>
      <c r="H27" s="483">
        <f t="shared" ref="H27:H35" si="1">G27/F27</f>
        <v>162</v>
      </c>
      <c r="I27" s="229"/>
      <c r="J27" s="146"/>
      <c r="K27" s="216"/>
      <c r="L27" s="216"/>
      <c r="M27" s="217"/>
      <c r="N27" s="217"/>
      <c r="O27" s="217"/>
      <c r="P27" s="217"/>
      <c r="Q27" s="146"/>
      <c r="R27" s="146"/>
      <c r="S27" s="146"/>
      <c r="T27" s="146"/>
      <c r="U27" s="146"/>
      <c r="V27" s="146"/>
      <c r="W27" s="146"/>
      <c r="X27" s="146"/>
      <c r="Y27" s="146"/>
      <c r="Z27" s="146"/>
    </row>
    <row r="28" spans="1:26" s="145" customFormat="1" ht="25.05" customHeight="1">
      <c r="A28" s="448"/>
      <c r="B28" s="369"/>
      <c r="C28" s="451"/>
      <c r="D28" s="463"/>
      <c r="E28" s="464"/>
      <c r="F28" s="455"/>
      <c r="G28" s="487"/>
      <c r="H28" s="484"/>
      <c r="I28" s="229"/>
      <c r="J28" s="146"/>
      <c r="K28" s="216"/>
      <c r="L28" s="216"/>
      <c r="M28" s="217"/>
      <c r="N28" s="217"/>
      <c r="O28" s="217"/>
      <c r="P28" s="217"/>
      <c r="Q28" s="146"/>
      <c r="R28" s="146"/>
      <c r="S28" s="146"/>
      <c r="T28" s="146"/>
      <c r="U28" s="146"/>
      <c r="V28" s="146"/>
      <c r="W28" s="146"/>
      <c r="X28" s="146"/>
      <c r="Y28" s="146"/>
      <c r="Z28" s="146"/>
    </row>
    <row r="29" spans="1:26" s="145" customFormat="1" ht="25.05" customHeight="1" thickBot="1">
      <c r="A29" s="449"/>
      <c r="B29" s="370"/>
      <c r="C29" s="452"/>
      <c r="D29" s="465"/>
      <c r="E29" s="466"/>
      <c r="F29" s="460"/>
      <c r="G29" s="488"/>
      <c r="H29" s="489"/>
      <c r="I29" s="229"/>
      <c r="J29" s="146"/>
      <c r="K29" s="216"/>
      <c r="L29" s="216"/>
      <c r="M29" s="217"/>
      <c r="N29" s="217"/>
      <c r="O29" s="217"/>
      <c r="P29" s="217"/>
      <c r="Q29" s="146"/>
      <c r="R29" s="146"/>
      <c r="S29" s="146"/>
      <c r="T29" s="146"/>
      <c r="U29" s="146"/>
      <c r="V29" s="146"/>
      <c r="W29" s="146"/>
      <c r="X29" s="146"/>
      <c r="Y29" s="146"/>
      <c r="Z29" s="146"/>
    </row>
    <row r="30" spans="1:26" s="145" customFormat="1" ht="25.05" customHeight="1">
      <c r="A30" s="447" t="s">
        <v>284</v>
      </c>
      <c r="B30" s="368"/>
      <c r="C30" s="417" t="s">
        <v>290</v>
      </c>
      <c r="D30" s="461" t="s">
        <v>305</v>
      </c>
      <c r="E30" s="462"/>
      <c r="F30" s="202">
        <v>1</v>
      </c>
      <c r="G30" s="107">
        <v>240</v>
      </c>
      <c r="H30" s="203">
        <f t="shared" si="1"/>
        <v>240</v>
      </c>
      <c r="I30" s="229"/>
      <c r="J30" s="146"/>
      <c r="K30" s="216"/>
      <c r="L30" s="216"/>
      <c r="M30" s="217"/>
      <c r="N30" s="217"/>
      <c r="O30" s="217"/>
      <c r="P30" s="217"/>
      <c r="Q30" s="146"/>
      <c r="R30" s="146"/>
      <c r="S30" s="146"/>
      <c r="T30" s="146"/>
      <c r="U30" s="146"/>
      <c r="V30" s="146"/>
      <c r="W30" s="146"/>
      <c r="X30" s="146"/>
      <c r="Y30" s="146"/>
      <c r="Z30" s="146"/>
    </row>
    <row r="31" spans="1:26" s="145" customFormat="1" ht="25.05" customHeight="1">
      <c r="A31" s="448"/>
      <c r="B31" s="369"/>
      <c r="C31" s="418"/>
      <c r="D31" s="463"/>
      <c r="E31" s="464"/>
      <c r="F31" s="204">
        <v>2.4</v>
      </c>
      <c r="G31" s="205">
        <v>547.20000000000005</v>
      </c>
      <c r="H31" s="206">
        <f t="shared" si="1"/>
        <v>228.00000000000003</v>
      </c>
      <c r="I31" s="229"/>
      <c r="J31" s="146"/>
      <c r="K31" s="216"/>
      <c r="L31" s="216"/>
      <c r="M31" s="217"/>
      <c r="N31" s="217"/>
      <c r="O31" s="217"/>
      <c r="P31" s="217"/>
      <c r="Q31" s="146"/>
      <c r="R31" s="146"/>
      <c r="S31" s="146"/>
      <c r="T31" s="146"/>
      <c r="U31" s="146"/>
      <c r="V31" s="146"/>
      <c r="W31" s="146"/>
      <c r="X31" s="146"/>
      <c r="Y31" s="146"/>
      <c r="Z31" s="146"/>
    </row>
    <row r="32" spans="1:26" s="145" customFormat="1" ht="25.05" customHeight="1" thickBot="1">
      <c r="A32" s="448"/>
      <c r="B32" s="369"/>
      <c r="C32" s="419"/>
      <c r="D32" s="463"/>
      <c r="E32" s="464"/>
      <c r="F32" s="124">
        <v>25</v>
      </c>
      <c r="G32" s="106">
        <v>4500</v>
      </c>
      <c r="H32" s="163">
        <f t="shared" si="1"/>
        <v>180</v>
      </c>
      <c r="I32" s="229"/>
      <c r="J32" s="146"/>
      <c r="K32" s="216"/>
      <c r="L32" s="216"/>
      <c r="M32" s="217"/>
      <c r="N32" s="217"/>
      <c r="O32" s="217"/>
      <c r="P32" s="217"/>
      <c r="Q32" s="146"/>
      <c r="R32" s="146"/>
      <c r="S32" s="146"/>
      <c r="T32" s="146"/>
      <c r="U32" s="146"/>
      <c r="V32" s="146"/>
      <c r="W32" s="146"/>
      <c r="X32" s="146"/>
      <c r="Y32" s="146"/>
      <c r="Z32" s="146"/>
    </row>
    <row r="33" spans="1:26" s="145" customFormat="1" ht="25.05" customHeight="1">
      <c r="A33" s="448"/>
      <c r="B33" s="369"/>
      <c r="C33" s="417" t="s">
        <v>291</v>
      </c>
      <c r="D33" s="463"/>
      <c r="E33" s="464"/>
      <c r="F33" s="202">
        <v>1</v>
      </c>
      <c r="G33" s="107">
        <v>204</v>
      </c>
      <c r="H33" s="203">
        <f t="shared" si="1"/>
        <v>204</v>
      </c>
      <c r="I33" s="229"/>
      <c r="J33" s="146"/>
      <c r="K33" s="216"/>
      <c r="L33" s="216"/>
      <c r="M33" s="217"/>
      <c r="N33" s="217"/>
      <c r="O33" s="217"/>
      <c r="P33" s="217"/>
      <c r="Q33" s="146"/>
      <c r="R33" s="146"/>
      <c r="S33" s="146"/>
      <c r="T33" s="146"/>
      <c r="U33" s="146"/>
      <c r="V33" s="146"/>
      <c r="W33" s="146"/>
      <c r="X33" s="146"/>
      <c r="Y33" s="146"/>
      <c r="Z33" s="146"/>
    </row>
    <row r="34" spans="1:26" s="145" customFormat="1" ht="25.05" customHeight="1">
      <c r="A34" s="448"/>
      <c r="B34" s="369"/>
      <c r="C34" s="424"/>
      <c r="D34" s="463"/>
      <c r="E34" s="464"/>
      <c r="F34" s="204">
        <v>2.4</v>
      </c>
      <c r="G34" s="205">
        <v>480</v>
      </c>
      <c r="H34" s="206">
        <f t="shared" si="1"/>
        <v>200</v>
      </c>
      <c r="I34" s="229"/>
      <c r="J34" s="146"/>
      <c r="K34" s="216"/>
      <c r="L34" s="216"/>
      <c r="M34" s="217"/>
      <c r="N34" s="217"/>
      <c r="O34" s="217"/>
      <c r="P34" s="217"/>
      <c r="Q34" s="146"/>
      <c r="R34" s="146"/>
      <c r="S34" s="146"/>
      <c r="T34" s="146"/>
      <c r="U34" s="146"/>
      <c r="V34" s="146"/>
      <c r="W34" s="146"/>
      <c r="X34" s="146"/>
      <c r="Y34" s="146"/>
      <c r="Z34" s="146"/>
    </row>
    <row r="35" spans="1:26" s="145" customFormat="1" ht="25.05" customHeight="1" thickBot="1">
      <c r="A35" s="449"/>
      <c r="B35" s="370"/>
      <c r="C35" s="373"/>
      <c r="D35" s="465"/>
      <c r="E35" s="466"/>
      <c r="F35" s="124">
        <v>25</v>
      </c>
      <c r="G35" s="106">
        <v>4050</v>
      </c>
      <c r="H35" s="163">
        <f t="shared" si="1"/>
        <v>162</v>
      </c>
      <c r="I35" s="229"/>
      <c r="J35" s="146"/>
      <c r="K35" s="216"/>
      <c r="L35" s="216"/>
      <c r="M35" s="217"/>
      <c r="N35" s="217"/>
      <c r="O35" s="217"/>
      <c r="P35" s="217"/>
      <c r="Q35" s="146"/>
      <c r="R35" s="146"/>
      <c r="S35" s="146"/>
      <c r="T35" s="146"/>
      <c r="U35" s="146"/>
      <c r="V35" s="146"/>
      <c r="W35" s="146"/>
      <c r="X35" s="146"/>
      <c r="Y35" s="146"/>
      <c r="Z35" s="146"/>
    </row>
    <row r="36" spans="1:26" s="145" customFormat="1" ht="25.05" customHeight="1">
      <c r="A36" s="447" t="s">
        <v>292</v>
      </c>
      <c r="B36" s="368"/>
      <c r="C36" s="417" t="s">
        <v>293</v>
      </c>
      <c r="D36" s="461" t="s">
        <v>306</v>
      </c>
      <c r="E36" s="462"/>
      <c r="F36" s="202">
        <v>1</v>
      </c>
      <c r="G36" s="107">
        <v>120</v>
      </c>
      <c r="H36" s="203">
        <f t="shared" ref="H36:H43" si="2">G36/F36</f>
        <v>120</v>
      </c>
      <c r="I36" s="229"/>
      <c r="J36" s="146"/>
      <c r="K36" s="216"/>
      <c r="L36" s="216"/>
      <c r="M36" s="217"/>
      <c r="N36" s="217"/>
      <c r="O36" s="217"/>
      <c r="P36" s="217"/>
      <c r="Q36" s="146"/>
      <c r="R36" s="146"/>
      <c r="S36" s="146"/>
      <c r="T36" s="146"/>
      <c r="U36" s="146"/>
      <c r="V36" s="146"/>
      <c r="W36" s="146"/>
      <c r="X36" s="146"/>
      <c r="Y36" s="146"/>
      <c r="Z36" s="146"/>
    </row>
    <row r="37" spans="1:26" s="145" customFormat="1" ht="25.05" customHeight="1">
      <c r="A37" s="448"/>
      <c r="B37" s="369"/>
      <c r="C37" s="424"/>
      <c r="D37" s="463"/>
      <c r="E37" s="464"/>
      <c r="F37" s="204">
        <v>2.4</v>
      </c>
      <c r="G37" s="205">
        <v>276</v>
      </c>
      <c r="H37" s="206">
        <f t="shared" si="2"/>
        <v>115</v>
      </c>
      <c r="I37" s="229"/>
      <c r="J37" s="146"/>
      <c r="K37" s="216"/>
      <c r="L37" s="216"/>
      <c r="M37" s="217"/>
      <c r="N37" s="217"/>
      <c r="O37" s="217"/>
      <c r="P37" s="217"/>
      <c r="Q37" s="146"/>
      <c r="R37" s="146"/>
      <c r="S37" s="146"/>
      <c r="T37" s="146"/>
      <c r="U37" s="146"/>
      <c r="V37" s="146"/>
      <c r="W37" s="146"/>
      <c r="X37" s="146"/>
      <c r="Y37" s="146"/>
      <c r="Z37" s="146"/>
    </row>
    <row r="38" spans="1:26" s="145" customFormat="1" ht="25.05" customHeight="1" thickBot="1">
      <c r="A38" s="448"/>
      <c r="B38" s="369"/>
      <c r="C38" s="373"/>
      <c r="D38" s="463"/>
      <c r="E38" s="464"/>
      <c r="F38" s="124">
        <v>25</v>
      </c>
      <c r="G38" s="106">
        <v>2250</v>
      </c>
      <c r="H38" s="163">
        <f t="shared" si="2"/>
        <v>90</v>
      </c>
      <c r="I38" s="229"/>
      <c r="J38" s="146"/>
      <c r="K38" s="216"/>
      <c r="L38" s="216"/>
      <c r="M38" s="217"/>
      <c r="N38" s="217"/>
      <c r="O38" s="217"/>
      <c r="P38" s="217"/>
      <c r="Q38" s="146"/>
      <c r="R38" s="146"/>
      <c r="S38" s="146"/>
      <c r="T38" s="146"/>
      <c r="U38" s="146"/>
      <c r="V38" s="146"/>
      <c r="W38" s="146"/>
      <c r="X38" s="146"/>
      <c r="Y38" s="146"/>
      <c r="Z38" s="146"/>
    </row>
    <row r="39" spans="1:26" s="155" customFormat="1" ht="25.05" customHeight="1">
      <c r="A39" s="448"/>
      <c r="B39" s="369"/>
      <c r="C39" s="417" t="s">
        <v>294</v>
      </c>
      <c r="D39" s="463"/>
      <c r="E39" s="464"/>
      <c r="F39" s="202">
        <v>1</v>
      </c>
      <c r="G39" s="107">
        <v>120</v>
      </c>
      <c r="H39" s="203">
        <f>G39/F39</f>
        <v>120</v>
      </c>
      <c r="I39" s="229"/>
      <c r="J39" s="146"/>
      <c r="K39" s="216"/>
      <c r="L39" s="216"/>
      <c r="M39" s="217"/>
      <c r="N39" s="217"/>
      <c r="O39" s="217"/>
      <c r="P39" s="217"/>
      <c r="Q39" s="146"/>
      <c r="R39" s="146"/>
      <c r="S39" s="146"/>
      <c r="T39" s="146"/>
      <c r="U39" s="146"/>
      <c r="V39" s="146"/>
      <c r="W39" s="146"/>
      <c r="X39" s="146"/>
      <c r="Y39" s="146"/>
      <c r="Z39" s="146"/>
    </row>
    <row r="40" spans="1:26" s="155" customFormat="1" ht="25.05" customHeight="1">
      <c r="A40" s="448"/>
      <c r="B40" s="369"/>
      <c r="C40" s="418"/>
      <c r="D40" s="463"/>
      <c r="E40" s="464"/>
      <c r="F40" s="204">
        <v>2.4</v>
      </c>
      <c r="G40" s="205">
        <v>276</v>
      </c>
      <c r="H40" s="206">
        <f>G40/F40</f>
        <v>115</v>
      </c>
      <c r="I40" s="229"/>
      <c r="J40" s="146"/>
      <c r="K40" s="216"/>
      <c r="L40" s="216"/>
      <c r="M40" s="217"/>
      <c r="N40" s="217"/>
      <c r="O40" s="217"/>
      <c r="P40" s="217"/>
      <c r="Q40" s="146"/>
      <c r="R40" s="146"/>
      <c r="S40" s="146"/>
      <c r="T40" s="146"/>
      <c r="U40" s="146"/>
      <c r="V40" s="146"/>
      <c r="W40" s="146"/>
      <c r="X40" s="146"/>
      <c r="Y40" s="146"/>
      <c r="Z40" s="146"/>
    </row>
    <row r="41" spans="1:26" s="145" customFormat="1" ht="25.05" customHeight="1" thickBot="1">
      <c r="A41" s="449"/>
      <c r="B41" s="370"/>
      <c r="C41" s="419"/>
      <c r="D41" s="465"/>
      <c r="E41" s="466"/>
      <c r="F41" s="124">
        <v>25</v>
      </c>
      <c r="G41" s="106">
        <v>2250</v>
      </c>
      <c r="H41" s="163">
        <f t="shared" si="2"/>
        <v>90</v>
      </c>
      <c r="I41" s="229"/>
      <c r="J41" s="146"/>
      <c r="K41" s="216"/>
      <c r="L41" s="216"/>
      <c r="M41" s="217"/>
      <c r="N41" s="217"/>
      <c r="O41" s="217"/>
      <c r="P41" s="217"/>
      <c r="Q41" s="146"/>
      <c r="R41" s="146"/>
      <c r="S41" s="146"/>
      <c r="T41" s="146"/>
      <c r="U41" s="146"/>
      <c r="V41" s="146"/>
      <c r="W41" s="146"/>
      <c r="X41" s="146"/>
      <c r="Y41" s="146"/>
      <c r="Z41" s="146"/>
    </row>
    <row r="42" spans="1:26" s="145" customFormat="1" ht="25.05" customHeight="1">
      <c r="A42" s="447" t="s">
        <v>296</v>
      </c>
      <c r="B42" s="368"/>
      <c r="C42" s="417" t="s">
        <v>295</v>
      </c>
      <c r="D42" s="500" t="s">
        <v>318</v>
      </c>
      <c r="E42" s="501"/>
      <c r="F42" s="125">
        <v>1</v>
      </c>
      <c r="G42" s="107">
        <v>228</v>
      </c>
      <c r="H42" s="203">
        <f t="shared" si="2"/>
        <v>228</v>
      </c>
      <c r="I42" s="229"/>
      <c r="J42" s="146"/>
      <c r="K42" s="216"/>
      <c r="L42" s="216"/>
      <c r="M42" s="217"/>
      <c r="N42" s="217"/>
      <c r="O42" s="217"/>
      <c r="P42" s="217"/>
      <c r="Q42" s="146"/>
      <c r="R42" s="146"/>
      <c r="S42" s="146"/>
      <c r="T42" s="146"/>
      <c r="U42" s="146"/>
      <c r="V42" s="146"/>
      <c r="W42" s="146"/>
      <c r="X42" s="146"/>
      <c r="Y42" s="146"/>
      <c r="Z42" s="146"/>
    </row>
    <row r="43" spans="1:26" s="145" customFormat="1" ht="25.05" customHeight="1" thickBot="1">
      <c r="A43" s="448"/>
      <c r="B43" s="369"/>
      <c r="C43" s="419"/>
      <c r="D43" s="502"/>
      <c r="E43" s="503"/>
      <c r="F43" s="124">
        <v>2.4</v>
      </c>
      <c r="G43" s="106">
        <v>492</v>
      </c>
      <c r="H43" s="163">
        <f t="shared" si="2"/>
        <v>205</v>
      </c>
      <c r="I43" s="229"/>
      <c r="J43" s="146"/>
      <c r="K43" s="216"/>
      <c r="L43" s="216"/>
      <c r="M43" s="217"/>
      <c r="N43" s="217"/>
      <c r="O43" s="217"/>
      <c r="P43" s="217"/>
      <c r="Q43" s="146"/>
      <c r="R43" s="146"/>
      <c r="S43" s="146"/>
      <c r="T43" s="146"/>
      <c r="U43" s="146"/>
      <c r="V43" s="146"/>
      <c r="W43" s="146"/>
      <c r="X43" s="146"/>
      <c r="Y43" s="146"/>
      <c r="Z43" s="146"/>
    </row>
    <row r="44" spans="1:26" s="145" customFormat="1" ht="25.05" customHeight="1">
      <c r="A44" s="448"/>
      <c r="B44" s="369"/>
      <c r="C44" s="417" t="s">
        <v>297</v>
      </c>
      <c r="D44" s="502"/>
      <c r="E44" s="503"/>
      <c r="F44" s="202">
        <v>1</v>
      </c>
      <c r="G44" s="107">
        <v>216</v>
      </c>
      <c r="H44" s="203">
        <f t="shared" ref="H44:H51" si="3">G44/F44</f>
        <v>216</v>
      </c>
      <c r="I44" s="229"/>
      <c r="J44" s="146"/>
      <c r="K44" s="216"/>
      <c r="L44" s="216"/>
      <c r="M44" s="217"/>
      <c r="N44" s="217"/>
      <c r="O44" s="217"/>
      <c r="P44" s="217"/>
      <c r="Q44" s="146"/>
      <c r="R44" s="146"/>
      <c r="S44" s="146"/>
      <c r="T44" s="146"/>
      <c r="U44" s="146"/>
      <c r="V44" s="146"/>
      <c r="W44" s="146"/>
      <c r="X44" s="146"/>
      <c r="Y44" s="146"/>
      <c r="Z44" s="146"/>
    </row>
    <row r="45" spans="1:26" s="145" customFormat="1" ht="25.05" customHeight="1" thickBot="1">
      <c r="A45" s="449"/>
      <c r="B45" s="370"/>
      <c r="C45" s="419"/>
      <c r="D45" s="504"/>
      <c r="E45" s="505"/>
      <c r="F45" s="124">
        <v>2.4</v>
      </c>
      <c r="G45" s="106">
        <v>462</v>
      </c>
      <c r="H45" s="163">
        <f t="shared" si="3"/>
        <v>192.5</v>
      </c>
      <c r="I45" s="229"/>
      <c r="J45" s="146"/>
      <c r="K45" s="216"/>
      <c r="L45" s="216"/>
      <c r="M45" s="217"/>
      <c r="N45" s="217"/>
      <c r="O45" s="217"/>
      <c r="P45" s="217"/>
      <c r="Q45" s="146"/>
      <c r="R45" s="146"/>
      <c r="S45" s="146"/>
      <c r="T45" s="146"/>
      <c r="U45" s="146"/>
      <c r="V45" s="146"/>
      <c r="W45" s="146"/>
      <c r="X45" s="146"/>
      <c r="Y45" s="146"/>
      <c r="Z45" s="146"/>
    </row>
    <row r="46" spans="1:26" s="145" customFormat="1" ht="25.05" customHeight="1">
      <c r="A46" s="447" t="s">
        <v>298</v>
      </c>
      <c r="B46" s="368"/>
      <c r="C46" s="417" t="s">
        <v>309</v>
      </c>
      <c r="D46" s="441" t="s">
        <v>310</v>
      </c>
      <c r="E46" s="442"/>
      <c r="F46" s="202">
        <v>1</v>
      </c>
      <c r="G46" s="107">
        <v>156</v>
      </c>
      <c r="H46" s="203">
        <v>53</v>
      </c>
      <c r="I46" s="229"/>
      <c r="J46" s="217"/>
      <c r="K46" s="216"/>
      <c r="L46" s="216"/>
      <c r="M46" s="217"/>
      <c r="N46" s="217"/>
      <c r="O46" s="217"/>
      <c r="P46" s="217"/>
      <c r="Q46" s="146"/>
      <c r="R46" s="146"/>
      <c r="S46" s="146"/>
      <c r="T46" s="146"/>
      <c r="U46" s="146"/>
      <c r="V46" s="146"/>
      <c r="W46" s="146"/>
      <c r="X46" s="146"/>
      <c r="Y46" s="146"/>
      <c r="Z46" s="146"/>
    </row>
    <row r="47" spans="1:26" s="145" customFormat="1" ht="25.05" customHeight="1">
      <c r="A47" s="448"/>
      <c r="B47" s="369"/>
      <c r="C47" s="418"/>
      <c r="D47" s="443"/>
      <c r="E47" s="444"/>
      <c r="F47" s="204">
        <v>3</v>
      </c>
      <c r="G47" s="205">
        <v>420</v>
      </c>
      <c r="H47" s="206">
        <f>G47/F47</f>
        <v>140</v>
      </c>
      <c r="I47" s="229"/>
      <c r="J47" s="217"/>
      <c r="K47" s="216"/>
      <c r="L47" s="216"/>
      <c r="N47" s="217"/>
      <c r="O47" s="217"/>
      <c r="P47" s="217"/>
      <c r="Q47" s="146"/>
      <c r="R47" s="146"/>
      <c r="S47" s="146"/>
      <c r="T47" s="146"/>
      <c r="U47" s="146"/>
      <c r="V47" s="146"/>
      <c r="W47" s="146"/>
      <c r="X47" s="146"/>
      <c r="Y47" s="146"/>
      <c r="Z47" s="146"/>
    </row>
    <row r="48" spans="1:26" s="155" customFormat="1" ht="25.05" customHeight="1">
      <c r="A48" s="448"/>
      <c r="B48" s="369"/>
      <c r="C48" s="418"/>
      <c r="D48" s="443"/>
      <c r="E48" s="444"/>
      <c r="F48" s="204">
        <v>5</v>
      </c>
      <c r="G48" s="205">
        <v>648</v>
      </c>
      <c r="H48" s="206">
        <f t="shared" si="3"/>
        <v>129.6</v>
      </c>
      <c r="I48" s="229"/>
      <c r="J48" s="217"/>
      <c r="K48" s="216"/>
      <c r="L48" s="216"/>
      <c r="M48" s="217"/>
      <c r="N48" s="217"/>
      <c r="O48" s="217"/>
      <c r="P48" s="217"/>
      <c r="Q48" s="146"/>
      <c r="R48" s="146"/>
      <c r="S48" s="146"/>
      <c r="T48" s="146"/>
      <c r="U48" s="146"/>
      <c r="V48" s="146"/>
      <c r="W48" s="146"/>
      <c r="X48" s="146"/>
      <c r="Y48" s="146"/>
      <c r="Z48" s="146"/>
    </row>
    <row r="49" spans="1:26" s="155" customFormat="1" ht="25.05" customHeight="1">
      <c r="A49" s="448"/>
      <c r="B49" s="369"/>
      <c r="C49" s="418"/>
      <c r="D49" s="443"/>
      <c r="E49" s="444"/>
      <c r="F49" s="204">
        <v>10</v>
      </c>
      <c r="G49" s="205">
        <v>1308</v>
      </c>
      <c r="H49" s="206">
        <f t="shared" si="3"/>
        <v>130.80000000000001</v>
      </c>
      <c r="I49" s="229"/>
      <c r="J49" s="217"/>
      <c r="K49" s="216"/>
      <c r="L49" s="216"/>
      <c r="M49" s="217"/>
      <c r="N49" s="217"/>
      <c r="O49" s="217"/>
      <c r="P49" s="217"/>
      <c r="Q49" s="146"/>
      <c r="R49" s="146"/>
      <c r="S49" s="146"/>
      <c r="T49" s="146"/>
      <c r="U49" s="146"/>
      <c r="V49" s="146"/>
      <c r="W49" s="146"/>
      <c r="X49" s="146"/>
      <c r="Y49" s="146"/>
      <c r="Z49" s="146"/>
    </row>
    <row r="50" spans="1:26" s="155" customFormat="1" ht="25.05" customHeight="1">
      <c r="A50" s="448"/>
      <c r="B50" s="369"/>
      <c r="C50" s="418"/>
      <c r="D50" s="443"/>
      <c r="E50" s="444"/>
      <c r="F50" s="204">
        <v>20</v>
      </c>
      <c r="G50" s="205">
        <v>2622</v>
      </c>
      <c r="H50" s="206">
        <f t="shared" si="3"/>
        <v>131.1</v>
      </c>
      <c r="I50" s="229"/>
      <c r="J50" s="217"/>
      <c r="K50" s="216"/>
      <c r="L50" s="216"/>
      <c r="M50" s="217"/>
      <c r="N50" s="217"/>
      <c r="O50" s="217"/>
      <c r="P50" s="217"/>
      <c r="Q50" s="146"/>
      <c r="R50" s="146"/>
      <c r="S50" s="146"/>
      <c r="T50" s="146"/>
      <c r="U50" s="146"/>
      <c r="V50" s="146"/>
      <c r="W50" s="146"/>
      <c r="X50" s="146"/>
      <c r="Y50" s="146"/>
      <c r="Z50" s="146"/>
    </row>
    <row r="51" spans="1:26" s="145" customFormat="1" ht="25.05" customHeight="1" thickBot="1">
      <c r="A51" s="448"/>
      <c r="B51" s="370"/>
      <c r="C51" s="419"/>
      <c r="D51" s="443"/>
      <c r="E51" s="444"/>
      <c r="F51" s="124">
        <v>50</v>
      </c>
      <c r="G51" s="106">
        <v>6540</v>
      </c>
      <c r="H51" s="163">
        <f t="shared" si="3"/>
        <v>130.80000000000001</v>
      </c>
      <c r="I51" s="229"/>
      <c r="J51" s="217"/>
      <c r="K51" s="216"/>
      <c r="L51" s="216"/>
      <c r="M51" s="217"/>
      <c r="N51" s="217"/>
      <c r="O51" s="217"/>
      <c r="P51" s="217"/>
      <c r="Q51" s="146"/>
      <c r="R51" s="146"/>
      <c r="S51" s="146"/>
      <c r="T51" s="146"/>
      <c r="U51" s="146"/>
      <c r="V51" s="146"/>
      <c r="W51" s="146"/>
      <c r="X51" s="146"/>
      <c r="Y51" s="146"/>
      <c r="Z51" s="146"/>
    </row>
    <row r="52" spans="1:26" s="145" customFormat="1" ht="25.05" customHeight="1">
      <c r="A52" s="447" t="s">
        <v>298</v>
      </c>
      <c r="B52" s="368"/>
      <c r="C52" s="417" t="s">
        <v>308</v>
      </c>
      <c r="D52" s="443"/>
      <c r="E52" s="444"/>
      <c r="F52" s="243">
        <v>1</v>
      </c>
      <c r="G52" s="244">
        <v>120</v>
      </c>
      <c r="H52" s="245">
        <f t="shared" ref="H52:H57" si="4">G52/F52</f>
        <v>120</v>
      </c>
      <c r="I52" s="229"/>
      <c r="J52" s="146"/>
      <c r="K52" s="216"/>
      <c r="L52" s="216"/>
      <c r="M52" s="217"/>
      <c r="N52" s="217"/>
      <c r="O52" s="217"/>
      <c r="P52" s="217"/>
      <c r="Q52" s="146"/>
      <c r="R52" s="146"/>
      <c r="S52" s="146"/>
      <c r="T52" s="146"/>
      <c r="U52" s="146"/>
      <c r="V52" s="146"/>
      <c r="W52" s="146"/>
      <c r="X52" s="146"/>
      <c r="Y52" s="146"/>
      <c r="Z52" s="146"/>
    </row>
    <row r="53" spans="1:26" s="100" customFormat="1" ht="25.05" customHeight="1">
      <c r="A53" s="448"/>
      <c r="B53" s="369"/>
      <c r="C53" s="418"/>
      <c r="D53" s="443"/>
      <c r="E53" s="444"/>
      <c r="F53" s="123">
        <v>3</v>
      </c>
      <c r="G53" s="221">
        <v>318</v>
      </c>
      <c r="H53" s="222">
        <f t="shared" si="4"/>
        <v>106</v>
      </c>
      <c r="I53" s="229"/>
      <c r="J53" s="210"/>
      <c r="K53" s="218"/>
      <c r="L53" s="218"/>
      <c r="M53" s="218"/>
      <c r="N53" s="218"/>
      <c r="O53" s="218"/>
      <c r="P53" s="218"/>
      <c r="Q53" s="218"/>
      <c r="R53" s="218"/>
      <c r="S53" s="218"/>
      <c r="T53" s="218"/>
      <c r="U53" s="218"/>
      <c r="V53" s="218"/>
      <c r="W53" s="218"/>
      <c r="X53" s="218"/>
      <c r="Y53" s="218"/>
      <c r="Z53" s="218"/>
    </row>
    <row r="54" spans="1:26" ht="25.05" customHeight="1">
      <c r="A54" s="448"/>
      <c r="B54" s="369"/>
      <c r="C54" s="418"/>
      <c r="D54" s="443"/>
      <c r="E54" s="444"/>
      <c r="F54" s="123">
        <v>5</v>
      </c>
      <c r="G54" s="111">
        <v>528</v>
      </c>
      <c r="H54" s="162">
        <f t="shared" si="4"/>
        <v>105.6</v>
      </c>
      <c r="I54" s="229"/>
      <c r="J54" s="146"/>
      <c r="K54" s="214"/>
      <c r="L54" s="214"/>
      <c r="M54" s="215"/>
      <c r="N54" s="215"/>
      <c r="O54" s="215"/>
      <c r="P54" s="215"/>
      <c r="Q54" s="211"/>
      <c r="R54" s="211"/>
      <c r="S54" s="211"/>
      <c r="T54" s="211"/>
      <c r="U54" s="211"/>
      <c r="V54" s="211"/>
      <c r="W54" s="211"/>
      <c r="X54" s="211"/>
      <c r="Y54" s="211"/>
      <c r="Z54" s="211"/>
    </row>
    <row r="55" spans="1:26" ht="25.05" customHeight="1">
      <c r="A55" s="448"/>
      <c r="B55" s="369"/>
      <c r="C55" s="418"/>
      <c r="D55" s="443"/>
      <c r="E55" s="444"/>
      <c r="F55" s="123">
        <v>10</v>
      </c>
      <c r="G55" s="111">
        <v>966</v>
      </c>
      <c r="H55" s="162">
        <f t="shared" si="4"/>
        <v>96.6</v>
      </c>
      <c r="I55" s="229"/>
      <c r="J55" s="146"/>
      <c r="K55" s="214"/>
      <c r="L55" s="214"/>
      <c r="M55" s="215"/>
      <c r="N55" s="215"/>
      <c r="O55" s="215"/>
      <c r="P55" s="215"/>
      <c r="Q55" s="211"/>
      <c r="R55" s="211"/>
      <c r="S55" s="211"/>
      <c r="T55" s="211"/>
      <c r="U55" s="211"/>
      <c r="V55" s="211"/>
      <c r="W55" s="211"/>
      <c r="X55" s="211"/>
      <c r="Y55" s="211"/>
      <c r="Z55" s="211"/>
    </row>
    <row r="56" spans="1:26" ht="25.05" customHeight="1">
      <c r="A56" s="448"/>
      <c r="B56" s="369"/>
      <c r="C56" s="418"/>
      <c r="D56" s="443"/>
      <c r="E56" s="444"/>
      <c r="F56" s="123">
        <v>20</v>
      </c>
      <c r="G56" s="111">
        <v>1890</v>
      </c>
      <c r="H56" s="162">
        <f t="shared" si="4"/>
        <v>94.5</v>
      </c>
      <c r="I56" s="229"/>
      <c r="J56" s="146"/>
      <c r="K56" s="214"/>
      <c r="L56" s="214"/>
      <c r="M56" s="215"/>
      <c r="N56" s="215"/>
      <c r="O56" s="215"/>
      <c r="P56" s="215"/>
      <c r="Q56" s="211"/>
      <c r="R56" s="211"/>
      <c r="S56" s="211"/>
      <c r="T56" s="211"/>
      <c r="U56" s="211"/>
      <c r="V56" s="211"/>
      <c r="W56" s="211"/>
      <c r="X56" s="211"/>
      <c r="Y56" s="211"/>
      <c r="Z56" s="211"/>
    </row>
    <row r="57" spans="1:26" ht="25.05" customHeight="1" thickBot="1">
      <c r="A57" s="449"/>
      <c r="B57" s="370"/>
      <c r="C57" s="419"/>
      <c r="D57" s="445"/>
      <c r="E57" s="446"/>
      <c r="F57" s="124">
        <v>50</v>
      </c>
      <c r="G57" s="106">
        <v>4830</v>
      </c>
      <c r="H57" s="163">
        <f t="shared" si="4"/>
        <v>96.6</v>
      </c>
      <c r="I57" s="229"/>
      <c r="J57" s="146"/>
      <c r="K57" s="214"/>
      <c r="L57" s="214"/>
      <c r="M57" s="215"/>
      <c r="N57" s="215"/>
      <c r="O57" s="215"/>
      <c r="P57" s="215"/>
      <c r="Q57" s="211"/>
      <c r="R57" s="211"/>
      <c r="S57" s="211"/>
      <c r="T57" s="211"/>
      <c r="U57" s="211"/>
      <c r="V57" s="211"/>
      <c r="W57" s="211"/>
      <c r="X57" s="211"/>
      <c r="Y57" s="211"/>
      <c r="Z57" s="211"/>
    </row>
    <row r="58" spans="1:26" ht="27" customHeight="1">
      <c r="A58" s="223"/>
      <c r="B58" s="147"/>
      <c r="C58" s="224"/>
      <c r="D58" s="220"/>
      <c r="E58" s="220"/>
      <c r="F58" s="154"/>
      <c r="G58" s="153"/>
      <c r="H58" s="152"/>
      <c r="I58" s="229"/>
      <c r="J58" s="146"/>
      <c r="K58" s="214"/>
      <c r="L58" s="214"/>
      <c r="M58" s="215"/>
      <c r="N58" s="215"/>
      <c r="O58" s="215"/>
      <c r="P58" s="215"/>
      <c r="Q58" s="211"/>
      <c r="R58" s="211"/>
      <c r="S58" s="211"/>
      <c r="T58" s="211"/>
      <c r="U58" s="211"/>
      <c r="V58" s="211"/>
      <c r="W58" s="211"/>
      <c r="X58" s="211"/>
      <c r="Y58" s="211"/>
      <c r="Z58" s="211"/>
    </row>
    <row r="59" spans="1:26" ht="27" customHeight="1">
      <c r="A59" s="223"/>
      <c r="B59" s="147"/>
      <c r="C59" s="224"/>
      <c r="D59" s="220"/>
      <c r="E59" s="220"/>
      <c r="F59" s="154"/>
      <c r="G59" s="153"/>
      <c r="H59" s="152"/>
      <c r="I59" s="229"/>
      <c r="J59" s="146"/>
      <c r="K59" s="214"/>
      <c r="L59" s="214"/>
      <c r="M59" s="215"/>
      <c r="N59" s="215"/>
      <c r="O59" s="215"/>
      <c r="P59" s="215"/>
      <c r="Q59" s="211"/>
      <c r="R59" s="211"/>
      <c r="S59" s="211"/>
      <c r="T59" s="211"/>
      <c r="U59" s="211"/>
      <c r="V59" s="211"/>
      <c r="W59" s="211"/>
      <c r="X59" s="211"/>
      <c r="Y59" s="211"/>
      <c r="Z59" s="211"/>
    </row>
    <row r="60" spans="1:26" ht="27" customHeight="1">
      <c r="A60" s="228"/>
      <c r="B60" s="228"/>
      <c r="C60" s="228"/>
      <c r="D60" s="228"/>
      <c r="E60" s="228"/>
      <c r="F60" s="228"/>
      <c r="G60" s="228"/>
      <c r="H60" s="228"/>
      <c r="I60" s="228"/>
      <c r="J60" s="228"/>
      <c r="K60" s="158"/>
      <c r="L60" s="158"/>
    </row>
    <row r="61" spans="1:26" ht="18">
      <c r="A61" s="197"/>
      <c r="B61" s="197"/>
      <c r="C61" s="226"/>
      <c r="D61" s="227"/>
      <c r="E61" s="227"/>
      <c r="F61" s="227"/>
      <c r="G61" s="227"/>
      <c r="H61" s="227"/>
      <c r="I61" s="227"/>
      <c r="J61" s="197"/>
      <c r="K61" s="135"/>
      <c r="L61" s="135"/>
    </row>
    <row r="62" spans="1:26" ht="96" customHeight="1">
      <c r="A62" s="198"/>
      <c r="B62" s="198"/>
      <c r="C62" s="198"/>
      <c r="D62" s="198"/>
      <c r="E62" s="198"/>
      <c r="F62" s="198"/>
      <c r="G62" s="198"/>
      <c r="H62" s="198"/>
      <c r="I62" s="198"/>
      <c r="J62" s="198"/>
    </row>
    <row r="63" spans="1:26" ht="59.4" customHeight="1">
      <c r="C63" s="98"/>
      <c r="D63" s="98"/>
      <c r="E63" s="98"/>
      <c r="F63" s="98"/>
      <c r="G63" s="98"/>
      <c r="H63" s="98"/>
    </row>
    <row r="64" spans="1:26" ht="60.6" customHeight="1">
      <c r="C64" s="98"/>
      <c r="D64" s="98"/>
      <c r="E64" s="98"/>
      <c r="F64" s="98"/>
      <c r="G64" s="98"/>
      <c r="H64" s="98"/>
    </row>
    <row r="65" s="98" customFormat="1" ht="64.8" customHeight="1"/>
    <row r="66" s="98" customFormat="1" ht="60.6" customHeight="1"/>
    <row r="67" s="98" customFormat="1" ht="57.6" customHeight="1"/>
    <row r="68" s="98" customFormat="1"/>
  </sheetData>
  <mergeCells count="79">
    <mergeCell ref="A6:A11"/>
    <mergeCell ref="H27:H29"/>
    <mergeCell ref="D18:E23"/>
    <mergeCell ref="D42:E45"/>
    <mergeCell ref="C42:C43"/>
    <mergeCell ref="C44:C45"/>
    <mergeCell ref="C36:C38"/>
    <mergeCell ref="G21:G23"/>
    <mergeCell ref="D24:E29"/>
    <mergeCell ref="F24:F26"/>
    <mergeCell ref="F27:F29"/>
    <mergeCell ref="G24:G26"/>
    <mergeCell ref="G27:G29"/>
    <mergeCell ref="C18:C20"/>
    <mergeCell ref="C21:C23"/>
    <mergeCell ref="C30:C32"/>
    <mergeCell ref="A12:A17"/>
    <mergeCell ref="B12:B17"/>
    <mergeCell ref="H24:H26"/>
    <mergeCell ref="H21:H23"/>
    <mergeCell ref="F18:F20"/>
    <mergeCell ref="G18:G20"/>
    <mergeCell ref="H18:H20"/>
    <mergeCell ref="A24:A29"/>
    <mergeCell ref="B24:B29"/>
    <mergeCell ref="R3:X3"/>
    <mergeCell ref="S4:T4"/>
    <mergeCell ref="U4:V4"/>
    <mergeCell ref="W4:X4"/>
    <mergeCell ref="A5:H5"/>
    <mergeCell ref="A4:H4"/>
    <mergeCell ref="W5:X5"/>
    <mergeCell ref="S5:T5"/>
    <mergeCell ref="U5:V5"/>
    <mergeCell ref="W6:X6"/>
    <mergeCell ref="S7:T7"/>
    <mergeCell ref="U7:V7"/>
    <mergeCell ref="W7:X7"/>
    <mergeCell ref="C9:C11"/>
    <mergeCell ref="C6:C8"/>
    <mergeCell ref="S6:T6"/>
    <mergeCell ref="U6:V6"/>
    <mergeCell ref="H6:H8"/>
    <mergeCell ref="F9:F11"/>
    <mergeCell ref="G9:G11"/>
    <mergeCell ref="H9:H11"/>
    <mergeCell ref="G6:G8"/>
    <mergeCell ref="F21:F23"/>
    <mergeCell ref="B6:B11"/>
    <mergeCell ref="D30:E35"/>
    <mergeCell ref="C39:C41"/>
    <mergeCell ref="D36:E41"/>
    <mergeCell ref="D6:E17"/>
    <mergeCell ref="C12:C14"/>
    <mergeCell ref="C15:C17"/>
    <mergeCell ref="C33:C35"/>
    <mergeCell ref="B30:B35"/>
    <mergeCell ref="F1:H1"/>
    <mergeCell ref="A36:A41"/>
    <mergeCell ref="C46:C51"/>
    <mergeCell ref="A42:A45"/>
    <mergeCell ref="B42:B45"/>
    <mergeCell ref="C24:C26"/>
    <mergeCell ref="A18:A23"/>
    <mergeCell ref="B18:B23"/>
    <mergeCell ref="A30:A35"/>
    <mergeCell ref="C27:C29"/>
    <mergeCell ref="B2:C2"/>
    <mergeCell ref="D2:E2"/>
    <mergeCell ref="F2:H2"/>
    <mergeCell ref="D3:E3"/>
    <mergeCell ref="B36:B41"/>
    <mergeCell ref="F6:F8"/>
    <mergeCell ref="B52:B57"/>
    <mergeCell ref="D46:E57"/>
    <mergeCell ref="A46:A51"/>
    <mergeCell ref="A52:A57"/>
    <mergeCell ref="C52:C57"/>
    <mergeCell ref="B46:B51"/>
  </mergeCells>
  <conditionalFormatting sqref="A30:B30">
    <cfRule type="duplicateValues" dxfId="44" priority="2"/>
  </conditionalFormatting>
  <conditionalFormatting sqref="A18:B18">
    <cfRule type="duplicateValues" dxfId="43" priority="7"/>
  </conditionalFormatting>
  <conditionalFormatting sqref="A18:B18">
    <cfRule type="duplicateValues" dxfId="42" priority="6"/>
  </conditionalFormatting>
  <conditionalFormatting sqref="A18:B18">
    <cfRule type="duplicateValues" dxfId="41" priority="5"/>
  </conditionalFormatting>
  <conditionalFormatting sqref="A12:B12">
    <cfRule type="duplicateValues" dxfId="40" priority="10"/>
  </conditionalFormatting>
  <conditionalFormatting sqref="A30:B30">
    <cfRule type="duplicateValues" dxfId="39" priority="3"/>
  </conditionalFormatting>
  <conditionalFormatting sqref="A30:B30">
    <cfRule type="duplicateValues" dxfId="38" priority="4"/>
  </conditionalFormatting>
  <conditionalFormatting sqref="A69:B1048576 A3:B3 A6:B6 A46:B46 A24:B24 A36 A58:A59 A61 A42:B42 A4">
    <cfRule type="duplicateValues" dxfId="37" priority="14"/>
  </conditionalFormatting>
  <conditionalFormatting sqref="A69:B1048576">
    <cfRule type="duplicateValues" dxfId="36" priority="28"/>
  </conditionalFormatting>
  <conditionalFormatting sqref="A52">
    <cfRule type="duplicateValues" dxfId="35" priority="1"/>
  </conditionalFormatting>
  <pageMargins left="0.70866141732283472" right="0.70866141732283472" top="0.74803149606299213" bottom="0.74803149606299213" header="0.31496062992125984" footer="0.31496062992125984"/>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5"/>
  <sheetViews>
    <sheetView zoomScale="59" zoomScaleNormal="70" workbookViewId="0">
      <pane ySplit="3" topLeftCell="A19" activePane="bottomLeft" state="frozen"/>
      <selection activeCell="B1" sqref="B1"/>
      <selection pane="bottomLeft" activeCell="D34" sqref="D34:E36"/>
    </sheetView>
  </sheetViews>
  <sheetFormatPr defaultColWidth="9" defaultRowHeight="14.4"/>
  <cols>
    <col min="1" max="1" width="10.33203125" style="98" customWidth="1"/>
    <col min="2" max="2" width="12.5546875" style="98" customWidth="1"/>
    <col min="3" max="3" width="23.5546875" style="103" customWidth="1"/>
    <col min="4" max="4" width="59.88671875" style="103" customWidth="1"/>
    <col min="5" max="5" width="22.33203125" style="103" customWidth="1"/>
    <col min="6" max="6" width="10.77734375" style="99" customWidth="1"/>
    <col min="7" max="8" width="10.77734375" style="101" customWidth="1"/>
    <col min="9" max="9" width="9.77734375" style="98" customWidth="1"/>
    <col min="10" max="16" width="10.77734375" style="98" customWidth="1"/>
    <col min="17" max="19" width="10" style="98" customWidth="1"/>
    <col min="20" max="20" width="12.21875" style="98" customWidth="1"/>
    <col min="21" max="21" width="10" style="98" customWidth="1"/>
    <col min="22" max="22" width="15.44140625" style="98" customWidth="1"/>
    <col min="23" max="23" width="10" style="98" customWidth="1"/>
    <col min="24" max="24" width="14.44140625" style="98" customWidth="1"/>
    <col min="25" max="211" width="10" style="98" customWidth="1"/>
    <col min="212" max="16384" width="9" style="98"/>
  </cols>
  <sheetData>
    <row r="1" spans="1:25" ht="80.400000000000006" customHeight="1">
      <c r="A1" s="428"/>
      <c r="B1" s="428"/>
      <c r="C1" s="428"/>
      <c r="D1" s="131"/>
      <c r="E1" s="131"/>
      <c r="F1" s="428"/>
      <c r="G1" s="428"/>
      <c r="H1" s="428"/>
      <c r="K1" s="112"/>
      <c r="L1" s="112"/>
    </row>
    <row r="2" spans="1:25" ht="80.400000000000006" customHeight="1">
      <c r="A2" s="514" t="s">
        <v>226</v>
      </c>
      <c r="B2" s="514"/>
      <c r="C2" s="514"/>
      <c r="D2" s="262" t="s">
        <v>225</v>
      </c>
      <c r="E2" s="413" t="s">
        <v>263</v>
      </c>
      <c r="F2" s="413"/>
      <c r="G2" s="413"/>
      <c r="H2" s="159"/>
      <c r="I2" s="159"/>
      <c r="J2" s="148"/>
      <c r="K2" s="211"/>
      <c r="L2" s="211"/>
      <c r="M2" s="211"/>
      <c r="N2" s="211"/>
      <c r="O2" s="211"/>
      <c r="P2" s="211"/>
      <c r="Q2" s="211"/>
      <c r="R2" s="211"/>
      <c r="S2" s="211"/>
      <c r="T2" s="211"/>
      <c r="U2" s="211"/>
      <c r="V2" s="211"/>
      <c r="W2" s="211"/>
      <c r="X2" s="211"/>
      <c r="Y2" s="211"/>
    </row>
    <row r="3" spans="1:25" ht="33" customHeight="1">
      <c r="A3" s="307" t="s">
        <v>206</v>
      </c>
      <c r="B3" s="299" t="s">
        <v>207</v>
      </c>
      <c r="C3" s="299" t="s">
        <v>64</v>
      </c>
      <c r="D3" s="506" t="s">
        <v>209</v>
      </c>
      <c r="E3" s="506"/>
      <c r="F3" s="300" t="s">
        <v>186</v>
      </c>
      <c r="G3" s="301" t="s">
        <v>187</v>
      </c>
      <c r="H3" s="301" t="s">
        <v>8</v>
      </c>
      <c r="I3" s="416"/>
      <c r="J3" s="149"/>
      <c r="K3" s="208"/>
      <c r="L3" s="209"/>
      <c r="M3" s="209"/>
      <c r="N3" s="209"/>
      <c r="O3" s="209"/>
      <c r="P3" s="209"/>
      <c r="Q3" s="211"/>
      <c r="R3" s="422"/>
      <c r="S3" s="422"/>
      <c r="T3" s="422"/>
      <c r="U3" s="422"/>
      <c r="V3" s="422"/>
      <c r="W3" s="422"/>
      <c r="X3" s="422"/>
      <c r="Y3" s="211"/>
    </row>
    <row r="4" spans="1:25" ht="30" customHeight="1">
      <c r="A4" s="114"/>
      <c r="B4" s="115"/>
      <c r="C4" s="115"/>
      <c r="D4" s="115"/>
      <c r="E4" s="115"/>
      <c r="F4" s="116"/>
      <c r="G4" s="117"/>
      <c r="H4" s="116"/>
      <c r="I4" s="416"/>
      <c r="J4" s="211"/>
      <c r="K4" s="211"/>
      <c r="L4" s="211"/>
      <c r="M4" s="211"/>
      <c r="N4" s="211"/>
      <c r="O4" s="211"/>
      <c r="P4" s="211"/>
      <c r="Q4" s="211"/>
      <c r="R4" s="264"/>
      <c r="S4" s="422"/>
      <c r="T4" s="422"/>
      <c r="U4" s="490"/>
      <c r="V4" s="422"/>
      <c r="W4" s="490"/>
      <c r="X4" s="422"/>
      <c r="Y4" s="211"/>
    </row>
    <row r="5" spans="1:25" ht="18.600000000000001" customHeight="1" thickBot="1">
      <c r="A5" s="399" t="s">
        <v>258</v>
      </c>
      <c r="B5" s="400"/>
      <c r="C5" s="400"/>
      <c r="D5" s="400"/>
      <c r="E5" s="400"/>
      <c r="F5" s="400"/>
      <c r="G5" s="400"/>
      <c r="H5" s="400"/>
      <c r="I5" s="416"/>
      <c r="J5" s="151"/>
      <c r="K5" s="211"/>
      <c r="L5" s="211"/>
      <c r="M5" s="211"/>
      <c r="N5" s="211"/>
      <c r="O5" s="211"/>
      <c r="P5" s="211"/>
      <c r="Q5" s="211"/>
      <c r="R5" s="264"/>
      <c r="S5" s="476"/>
      <c r="T5" s="476"/>
      <c r="U5" s="476"/>
      <c r="V5" s="476"/>
      <c r="W5" s="476"/>
      <c r="X5" s="476"/>
      <c r="Y5" s="211"/>
    </row>
    <row r="6" spans="1:25" ht="25.05" customHeight="1">
      <c r="A6" s="374" t="s">
        <v>189</v>
      </c>
      <c r="B6" s="368"/>
      <c r="C6" s="433" t="s">
        <v>208</v>
      </c>
      <c r="D6" s="383" t="s">
        <v>255</v>
      </c>
      <c r="E6" s="410"/>
      <c r="F6" s="230">
        <v>15</v>
      </c>
      <c r="G6" s="231">
        <v>606.45000000000005</v>
      </c>
      <c r="H6" s="232">
        <f>G6/F6</f>
        <v>40.43</v>
      </c>
      <c r="I6" s="416"/>
      <c r="J6" s="219"/>
      <c r="K6" s="219"/>
      <c r="L6" s="219"/>
      <c r="M6" s="219"/>
      <c r="N6" s="219"/>
      <c r="O6" s="219"/>
      <c r="P6" s="219"/>
      <c r="Q6" s="211"/>
      <c r="R6" s="264"/>
      <c r="S6" s="476"/>
      <c r="T6" s="476"/>
      <c r="U6" s="476"/>
      <c r="V6" s="476"/>
      <c r="W6" s="476"/>
      <c r="X6" s="476"/>
      <c r="Y6" s="211"/>
    </row>
    <row r="7" spans="1:25" ht="25.05" customHeight="1">
      <c r="A7" s="375"/>
      <c r="B7" s="369"/>
      <c r="C7" s="434"/>
      <c r="D7" s="385"/>
      <c r="E7" s="411"/>
      <c r="F7" s="233">
        <v>25</v>
      </c>
      <c r="G7" s="234">
        <v>1010</v>
      </c>
      <c r="H7" s="235">
        <f>G7/F7</f>
        <v>40.4</v>
      </c>
      <c r="I7" s="416"/>
      <c r="J7" s="219"/>
      <c r="K7" s="219"/>
      <c r="L7" s="219"/>
      <c r="M7" s="219"/>
      <c r="N7" s="219"/>
      <c r="O7" s="219"/>
      <c r="P7" s="219"/>
      <c r="Q7" s="211"/>
      <c r="R7" s="264"/>
      <c r="S7" s="476"/>
      <c r="T7" s="476"/>
      <c r="U7" s="476"/>
      <c r="V7" s="476"/>
      <c r="W7" s="476"/>
      <c r="X7" s="476"/>
      <c r="Y7" s="211"/>
    </row>
    <row r="8" spans="1:25" ht="25.05" customHeight="1" thickBot="1">
      <c r="A8" s="376"/>
      <c r="B8" s="370"/>
      <c r="C8" s="435"/>
      <c r="D8" s="387"/>
      <c r="E8" s="412"/>
      <c r="F8" s="236">
        <v>45</v>
      </c>
      <c r="G8" s="237">
        <v>1719</v>
      </c>
      <c r="H8" s="238">
        <f>G8/F8</f>
        <v>38.200000000000003</v>
      </c>
      <c r="I8" s="416"/>
      <c r="J8" s="219"/>
      <c r="K8" s="219"/>
      <c r="L8" s="219"/>
      <c r="M8" s="219"/>
      <c r="N8" s="219"/>
      <c r="O8" s="219"/>
      <c r="P8" s="219"/>
      <c r="Q8" s="211"/>
      <c r="R8" s="211"/>
      <c r="S8" s="211"/>
      <c r="T8" s="211"/>
      <c r="U8" s="211"/>
      <c r="V8" s="211"/>
      <c r="W8" s="211"/>
      <c r="X8" s="211"/>
      <c r="Y8" s="211"/>
    </row>
    <row r="9" spans="1:25" ht="25.05" customHeight="1">
      <c r="A9" s="405" t="s">
        <v>190</v>
      </c>
      <c r="B9" s="368"/>
      <c r="C9" s="371" t="s">
        <v>210</v>
      </c>
      <c r="D9" s="383" t="s">
        <v>256</v>
      </c>
      <c r="E9" s="410"/>
      <c r="F9" s="230">
        <v>15</v>
      </c>
      <c r="G9" s="242">
        <v>690</v>
      </c>
      <c r="H9" s="232">
        <f>G9/F9</f>
        <v>46</v>
      </c>
      <c r="I9" s="416"/>
      <c r="J9" s="212"/>
      <c r="K9" s="213"/>
      <c r="L9" s="214"/>
      <c r="M9" s="215"/>
      <c r="N9" s="215"/>
      <c r="O9" s="215"/>
      <c r="P9" s="215"/>
      <c r="Q9" s="211"/>
      <c r="R9" s="211"/>
      <c r="S9" s="211"/>
      <c r="T9" s="211"/>
      <c r="U9" s="211"/>
      <c r="V9" s="211"/>
      <c r="W9" s="211"/>
      <c r="X9" s="211"/>
      <c r="Y9" s="211"/>
    </row>
    <row r="10" spans="1:25" ht="25.05" customHeight="1">
      <c r="A10" s="406"/>
      <c r="B10" s="369"/>
      <c r="C10" s="407"/>
      <c r="D10" s="385"/>
      <c r="E10" s="411"/>
      <c r="F10" s="233">
        <v>25</v>
      </c>
      <c r="G10" s="234">
        <v>1150</v>
      </c>
      <c r="H10" s="235">
        <f t="shared" ref="H10:H17" si="0">G10/F10</f>
        <v>46</v>
      </c>
      <c r="I10" s="416"/>
      <c r="J10" s="212"/>
      <c r="K10" s="213"/>
      <c r="L10" s="214"/>
      <c r="M10" s="215"/>
      <c r="N10" s="215"/>
      <c r="O10" s="215"/>
      <c r="P10" s="215"/>
      <c r="Q10" s="211"/>
      <c r="R10" s="211"/>
      <c r="S10" s="211"/>
      <c r="T10" s="211"/>
      <c r="U10" s="211"/>
      <c r="V10" s="211"/>
      <c r="W10" s="211"/>
      <c r="X10" s="211"/>
      <c r="Y10" s="211"/>
    </row>
    <row r="11" spans="1:25" ht="25.05" customHeight="1" thickBot="1">
      <c r="A11" s="406"/>
      <c r="B11" s="370"/>
      <c r="C11" s="407"/>
      <c r="D11" s="387"/>
      <c r="E11" s="412"/>
      <c r="F11" s="236">
        <v>45</v>
      </c>
      <c r="G11" s="237">
        <v>1932</v>
      </c>
      <c r="H11" s="238">
        <f t="shared" si="0"/>
        <v>42.93333333333333</v>
      </c>
      <c r="I11" s="416"/>
      <c r="J11" s="212"/>
      <c r="K11" s="213"/>
      <c r="L11" s="214"/>
      <c r="M11" s="215"/>
      <c r="N11" s="215"/>
      <c r="O11" s="215"/>
      <c r="P11" s="215"/>
      <c r="Q11" s="211"/>
      <c r="R11" s="211"/>
      <c r="S11" s="211"/>
      <c r="T11" s="211"/>
      <c r="U11" s="211"/>
      <c r="V11" s="211"/>
      <c r="W11" s="211"/>
      <c r="X11" s="211"/>
      <c r="Y11" s="211"/>
    </row>
    <row r="12" spans="1:25" ht="25.05" customHeight="1">
      <c r="A12" s="405" t="s">
        <v>191</v>
      </c>
      <c r="B12" s="368"/>
      <c r="C12" s="371" t="s">
        <v>211</v>
      </c>
      <c r="D12" s="383" t="s">
        <v>257</v>
      </c>
      <c r="E12" s="410"/>
      <c r="F12" s="230">
        <v>15</v>
      </c>
      <c r="G12" s="242">
        <v>2414</v>
      </c>
      <c r="H12" s="232">
        <f>G12/F12</f>
        <v>160.93333333333334</v>
      </c>
      <c r="I12" s="416"/>
      <c r="J12" s="212"/>
      <c r="K12" s="213"/>
      <c r="L12" s="214"/>
      <c r="M12" s="215"/>
      <c r="N12" s="215"/>
      <c r="O12" s="215"/>
      <c r="P12" s="215"/>
      <c r="Q12" s="211"/>
      <c r="R12" s="211"/>
      <c r="S12" s="211"/>
      <c r="T12" s="211"/>
      <c r="U12" s="211"/>
      <c r="V12" s="211"/>
      <c r="W12" s="211"/>
      <c r="X12" s="211"/>
      <c r="Y12" s="211"/>
    </row>
    <row r="13" spans="1:25" ht="25.05" customHeight="1">
      <c r="A13" s="406"/>
      <c r="B13" s="369"/>
      <c r="C13" s="407"/>
      <c r="D13" s="385"/>
      <c r="E13" s="411"/>
      <c r="F13" s="233">
        <v>25</v>
      </c>
      <c r="G13" s="234">
        <v>4023</v>
      </c>
      <c r="H13" s="235">
        <f t="shared" si="0"/>
        <v>160.91999999999999</v>
      </c>
      <c r="I13" s="416"/>
      <c r="J13" s="212"/>
      <c r="K13" s="213"/>
      <c r="L13" s="214"/>
      <c r="M13" s="215"/>
      <c r="N13" s="215"/>
      <c r="O13" s="215"/>
      <c r="P13" s="215"/>
      <c r="Q13" s="211"/>
      <c r="R13" s="211"/>
      <c r="S13" s="211"/>
      <c r="T13" s="211"/>
      <c r="U13" s="211"/>
      <c r="V13" s="211"/>
      <c r="W13" s="211"/>
      <c r="X13" s="211"/>
      <c r="Y13" s="211"/>
    </row>
    <row r="14" spans="1:25" ht="25.05" customHeight="1" thickBot="1">
      <c r="A14" s="406"/>
      <c r="B14" s="370"/>
      <c r="C14" s="407"/>
      <c r="D14" s="387"/>
      <c r="E14" s="412"/>
      <c r="F14" s="236">
        <v>45</v>
      </c>
      <c r="G14" s="237">
        <v>7054</v>
      </c>
      <c r="H14" s="238">
        <f t="shared" si="0"/>
        <v>156.75555555555556</v>
      </c>
      <c r="I14" s="416"/>
      <c r="J14" s="212"/>
      <c r="K14" s="213"/>
      <c r="L14" s="214"/>
      <c r="M14" s="215"/>
      <c r="N14" s="215"/>
      <c r="O14" s="215"/>
      <c r="P14" s="215"/>
      <c r="Q14" s="211"/>
      <c r="R14" s="211"/>
      <c r="S14" s="211"/>
      <c r="T14" s="211"/>
      <c r="U14" s="211"/>
      <c r="V14" s="211"/>
      <c r="W14" s="211"/>
      <c r="X14" s="211"/>
      <c r="Y14" s="211"/>
    </row>
    <row r="15" spans="1:25" ht="25.05" customHeight="1">
      <c r="A15" s="405" t="s">
        <v>192</v>
      </c>
      <c r="B15" s="368"/>
      <c r="C15" s="371" t="s">
        <v>212</v>
      </c>
      <c r="D15" s="383" t="s">
        <v>254</v>
      </c>
      <c r="E15" s="410"/>
      <c r="F15" s="230">
        <v>15</v>
      </c>
      <c r="G15" s="242">
        <v>1028</v>
      </c>
      <c r="H15" s="232">
        <f>G15/F15</f>
        <v>68.533333333333331</v>
      </c>
      <c r="I15" s="416"/>
      <c r="J15" s="219"/>
      <c r="K15" s="219"/>
      <c r="L15" s="219"/>
      <c r="M15" s="219"/>
      <c r="N15" s="219"/>
      <c r="O15" s="219"/>
      <c r="P15" s="219"/>
      <c r="Q15" s="211"/>
      <c r="R15" s="211"/>
      <c r="S15" s="211"/>
      <c r="T15" s="211"/>
      <c r="U15" s="211"/>
      <c r="V15" s="211"/>
      <c r="W15" s="211"/>
      <c r="X15" s="211"/>
      <c r="Y15" s="211"/>
    </row>
    <row r="16" spans="1:25" ht="25.05" customHeight="1">
      <c r="A16" s="406"/>
      <c r="B16" s="369"/>
      <c r="C16" s="407"/>
      <c r="D16" s="385"/>
      <c r="E16" s="411"/>
      <c r="F16" s="233">
        <v>25</v>
      </c>
      <c r="G16" s="234">
        <v>1713</v>
      </c>
      <c r="H16" s="235">
        <f t="shared" si="0"/>
        <v>68.52</v>
      </c>
      <c r="I16" s="416"/>
      <c r="J16" s="219"/>
      <c r="K16" s="219"/>
      <c r="L16" s="219"/>
      <c r="M16" s="219"/>
      <c r="N16" s="219"/>
      <c r="O16" s="219"/>
      <c r="P16" s="219"/>
      <c r="Q16" s="211"/>
      <c r="R16" s="211"/>
      <c r="S16" s="211"/>
      <c r="T16" s="211"/>
      <c r="U16" s="211"/>
      <c r="V16" s="211"/>
      <c r="W16" s="211"/>
      <c r="X16" s="211"/>
      <c r="Y16" s="211"/>
    </row>
    <row r="17" spans="1:25" ht="25.05" customHeight="1" thickBot="1">
      <c r="A17" s="507"/>
      <c r="B17" s="370"/>
      <c r="C17" s="409"/>
      <c r="D17" s="387"/>
      <c r="E17" s="412"/>
      <c r="F17" s="236">
        <v>45</v>
      </c>
      <c r="G17" s="237">
        <v>2983</v>
      </c>
      <c r="H17" s="238">
        <f t="shared" si="0"/>
        <v>66.288888888888891</v>
      </c>
      <c r="I17" s="416"/>
      <c r="J17" s="219"/>
      <c r="K17" s="219"/>
      <c r="L17" s="219"/>
      <c r="M17" s="219"/>
      <c r="N17" s="219"/>
      <c r="O17" s="219"/>
      <c r="P17" s="219"/>
      <c r="Q17" s="211"/>
      <c r="R17" s="211"/>
      <c r="S17" s="211"/>
      <c r="T17" s="211"/>
      <c r="U17" s="211"/>
      <c r="V17" s="211"/>
      <c r="W17" s="211"/>
      <c r="X17" s="211"/>
      <c r="Y17" s="211"/>
    </row>
    <row r="18" spans="1:25" ht="18.600000000000001" customHeight="1" thickBot="1">
      <c r="A18" s="399" t="s">
        <v>188</v>
      </c>
      <c r="B18" s="400"/>
      <c r="C18" s="400"/>
      <c r="D18" s="400"/>
      <c r="E18" s="400"/>
      <c r="F18" s="400"/>
      <c r="G18" s="400"/>
      <c r="H18" s="400"/>
      <c r="I18" s="416"/>
      <c r="J18" s="151"/>
      <c r="K18" s="211"/>
      <c r="L18" s="211"/>
      <c r="M18" s="211"/>
      <c r="N18" s="211"/>
      <c r="O18" s="211"/>
      <c r="P18" s="211"/>
      <c r="Q18" s="211"/>
      <c r="R18" s="211"/>
      <c r="S18" s="211"/>
      <c r="T18" s="211"/>
      <c r="U18" s="211"/>
      <c r="V18" s="211"/>
      <c r="W18" s="211"/>
      <c r="X18" s="211"/>
      <c r="Y18" s="211"/>
    </row>
    <row r="19" spans="1:25" s="155" customFormat="1" ht="25.05" customHeight="1">
      <c r="A19" s="377" t="s">
        <v>193</v>
      </c>
      <c r="B19" s="368"/>
      <c r="C19" s="371" t="s">
        <v>213</v>
      </c>
      <c r="D19" s="383" t="s">
        <v>259</v>
      </c>
      <c r="E19" s="384"/>
      <c r="F19" s="282">
        <v>15</v>
      </c>
      <c r="G19" s="268">
        <v>752</v>
      </c>
      <c r="H19" s="271">
        <f>G19/F19</f>
        <v>50.133333333333333</v>
      </c>
      <c r="I19" s="416"/>
      <c r="J19" s="147"/>
      <c r="K19" s="147"/>
      <c r="L19" s="147"/>
      <c r="M19" s="147"/>
      <c r="N19" s="147"/>
      <c r="O19" s="147"/>
      <c r="P19" s="147"/>
      <c r="Q19" s="277"/>
      <c r="R19" s="277"/>
      <c r="S19" s="277"/>
      <c r="T19" s="277"/>
      <c r="U19" s="277"/>
      <c r="V19" s="277"/>
      <c r="W19" s="277"/>
      <c r="X19" s="277"/>
      <c r="Y19" s="277"/>
    </row>
    <row r="20" spans="1:25" s="155" customFormat="1" ht="25.05" customHeight="1">
      <c r="A20" s="378"/>
      <c r="B20" s="369"/>
      <c r="C20" s="380"/>
      <c r="D20" s="385"/>
      <c r="E20" s="386"/>
      <c r="F20" s="283">
        <v>25</v>
      </c>
      <c r="G20" s="269">
        <v>1252</v>
      </c>
      <c r="H20" s="272">
        <f t="shared" ref="H20:H36" si="1">G20/F20</f>
        <v>50.08</v>
      </c>
      <c r="I20" s="416"/>
      <c r="J20" s="147"/>
      <c r="K20" s="147"/>
      <c r="L20" s="147"/>
      <c r="M20" s="147"/>
      <c r="N20" s="147"/>
      <c r="O20" s="147"/>
      <c r="P20" s="147"/>
      <c r="Q20" s="277"/>
      <c r="R20" s="277"/>
      <c r="S20" s="277"/>
      <c r="T20" s="277"/>
      <c r="U20" s="277"/>
      <c r="V20" s="277"/>
      <c r="W20" s="277"/>
      <c r="X20" s="277"/>
      <c r="Y20" s="277"/>
    </row>
    <row r="21" spans="1:25" s="155" customFormat="1" ht="25.05" customHeight="1" thickBot="1">
      <c r="A21" s="379"/>
      <c r="B21" s="370"/>
      <c r="C21" s="402"/>
      <c r="D21" s="387"/>
      <c r="E21" s="388"/>
      <c r="F21" s="284">
        <v>45</v>
      </c>
      <c r="G21" s="270">
        <v>2154</v>
      </c>
      <c r="H21" s="273">
        <f t="shared" si="1"/>
        <v>47.866666666666667</v>
      </c>
      <c r="I21" s="416"/>
      <c r="J21" s="147"/>
      <c r="K21" s="147"/>
      <c r="L21" s="147"/>
      <c r="M21" s="147"/>
      <c r="N21" s="147"/>
      <c r="O21" s="147"/>
      <c r="P21" s="147"/>
      <c r="Q21" s="277"/>
      <c r="R21" s="277"/>
      <c r="S21" s="277"/>
      <c r="T21" s="277"/>
      <c r="U21" s="277"/>
      <c r="V21" s="277"/>
      <c r="W21" s="277"/>
      <c r="X21" s="277"/>
      <c r="Y21" s="277"/>
    </row>
    <row r="22" spans="1:25" s="155" customFormat="1" ht="25.05" customHeight="1">
      <c r="A22" s="377" t="s">
        <v>262</v>
      </c>
      <c r="B22" s="368"/>
      <c r="C22" s="371" t="s">
        <v>261</v>
      </c>
      <c r="D22" s="383" t="s">
        <v>313</v>
      </c>
      <c r="E22" s="384"/>
      <c r="F22" s="274">
        <v>15</v>
      </c>
      <c r="G22" s="268">
        <v>848</v>
      </c>
      <c r="H22" s="271">
        <f>G22/F22</f>
        <v>56.533333333333331</v>
      </c>
      <c r="I22" s="416"/>
      <c r="J22" s="277"/>
      <c r="K22" s="216"/>
      <c r="L22" s="216"/>
      <c r="M22" s="217"/>
      <c r="N22" s="217"/>
      <c r="O22" s="217"/>
      <c r="P22" s="217"/>
      <c r="Q22" s="277"/>
      <c r="R22" s="277"/>
      <c r="S22" s="277"/>
      <c r="T22" s="277"/>
      <c r="U22" s="277"/>
      <c r="V22" s="277"/>
      <c r="W22" s="277"/>
      <c r="X22" s="277"/>
      <c r="Y22" s="277"/>
    </row>
    <row r="23" spans="1:25" s="155" customFormat="1" ht="25.05" customHeight="1">
      <c r="A23" s="378"/>
      <c r="B23" s="369"/>
      <c r="C23" s="380"/>
      <c r="D23" s="385"/>
      <c r="E23" s="386"/>
      <c r="F23" s="275">
        <v>25</v>
      </c>
      <c r="G23" s="269">
        <v>1412</v>
      </c>
      <c r="H23" s="272">
        <f t="shared" si="1"/>
        <v>56.48</v>
      </c>
      <c r="I23" s="416"/>
      <c r="J23" s="277"/>
      <c r="K23" s="216"/>
      <c r="L23" s="216"/>
      <c r="M23" s="217"/>
      <c r="N23" s="217"/>
      <c r="O23" s="217"/>
      <c r="P23" s="217"/>
      <c r="Q23" s="277"/>
      <c r="R23" s="277"/>
      <c r="S23" s="277"/>
      <c r="T23" s="277"/>
      <c r="U23" s="277"/>
      <c r="V23" s="277"/>
      <c r="W23" s="277"/>
      <c r="X23" s="277"/>
      <c r="Y23" s="277"/>
    </row>
    <row r="24" spans="1:25" s="155" customFormat="1" ht="25.05" customHeight="1" thickBot="1">
      <c r="A24" s="401"/>
      <c r="B24" s="370"/>
      <c r="C24" s="402"/>
      <c r="D24" s="387"/>
      <c r="E24" s="388"/>
      <c r="F24" s="276">
        <v>43</v>
      </c>
      <c r="G24" s="270">
        <v>2399</v>
      </c>
      <c r="H24" s="273">
        <f>G24/F24</f>
        <v>55.790697674418603</v>
      </c>
      <c r="I24" s="416"/>
      <c r="J24" s="277"/>
      <c r="K24" s="216"/>
      <c r="L24" s="216"/>
      <c r="M24" s="217"/>
      <c r="N24" s="217"/>
      <c r="O24" s="217"/>
      <c r="P24" s="217"/>
      <c r="Q24" s="277"/>
      <c r="R24" s="277"/>
      <c r="S24" s="277"/>
      <c r="T24" s="277"/>
      <c r="U24" s="277"/>
      <c r="V24" s="277"/>
      <c r="W24" s="277"/>
      <c r="X24" s="277"/>
      <c r="Y24" s="277"/>
    </row>
    <row r="25" spans="1:25" s="155" customFormat="1" ht="25.05" customHeight="1">
      <c r="A25" s="377" t="s">
        <v>195</v>
      </c>
      <c r="B25" s="368"/>
      <c r="C25" s="371" t="s">
        <v>214</v>
      </c>
      <c r="D25" s="383" t="s">
        <v>260</v>
      </c>
      <c r="E25" s="384"/>
      <c r="F25" s="274">
        <v>14</v>
      </c>
      <c r="G25" s="268">
        <v>2314</v>
      </c>
      <c r="H25" s="271">
        <f>G25/F25</f>
        <v>165.28571428571428</v>
      </c>
      <c r="I25" s="416"/>
      <c r="J25" s="277"/>
      <c r="K25" s="216"/>
      <c r="L25" s="216"/>
      <c r="M25" s="217"/>
      <c r="N25" s="217"/>
      <c r="O25" s="217"/>
      <c r="P25" s="217"/>
      <c r="Q25" s="277"/>
      <c r="R25" s="277"/>
      <c r="S25" s="277"/>
      <c r="T25" s="277"/>
      <c r="U25" s="277"/>
      <c r="V25" s="277"/>
      <c r="W25" s="277"/>
      <c r="X25" s="277"/>
      <c r="Y25" s="277"/>
    </row>
    <row r="26" spans="1:25" s="155" customFormat="1" ht="25.05" customHeight="1">
      <c r="A26" s="378"/>
      <c r="B26" s="369"/>
      <c r="C26" s="380"/>
      <c r="D26" s="385"/>
      <c r="E26" s="386"/>
      <c r="F26" s="275">
        <v>25</v>
      </c>
      <c r="G26" s="269">
        <v>4095</v>
      </c>
      <c r="H26" s="272">
        <f t="shared" si="1"/>
        <v>163.80000000000001</v>
      </c>
      <c r="I26" s="416"/>
      <c r="J26" s="277"/>
      <c r="K26" s="216"/>
      <c r="L26" s="216"/>
      <c r="M26" s="217"/>
      <c r="N26" s="217"/>
      <c r="O26" s="217"/>
      <c r="P26" s="217"/>
      <c r="Q26" s="277"/>
      <c r="R26" s="277"/>
      <c r="S26" s="277"/>
      <c r="T26" s="277"/>
      <c r="U26" s="277"/>
      <c r="V26" s="277"/>
      <c r="W26" s="277"/>
      <c r="X26" s="277"/>
      <c r="Y26" s="277"/>
    </row>
    <row r="27" spans="1:25" s="155" customFormat="1" ht="25.05" customHeight="1" thickBot="1">
      <c r="A27" s="401"/>
      <c r="B27" s="370"/>
      <c r="C27" s="402"/>
      <c r="D27" s="387"/>
      <c r="E27" s="388"/>
      <c r="F27" s="276">
        <v>42</v>
      </c>
      <c r="G27" s="270">
        <v>6784</v>
      </c>
      <c r="H27" s="273">
        <f t="shared" si="1"/>
        <v>161.52380952380952</v>
      </c>
      <c r="I27" s="416"/>
      <c r="J27" s="277"/>
      <c r="K27" s="216"/>
      <c r="L27" s="216"/>
      <c r="M27" s="217"/>
      <c r="N27" s="217"/>
      <c r="O27" s="217"/>
      <c r="P27" s="217"/>
      <c r="Q27" s="277"/>
      <c r="R27" s="277"/>
      <c r="S27" s="277"/>
      <c r="T27" s="277"/>
      <c r="U27" s="277"/>
      <c r="V27" s="277"/>
      <c r="W27" s="277"/>
      <c r="X27" s="277"/>
      <c r="Y27" s="277"/>
    </row>
    <row r="28" spans="1:25" s="155" customFormat="1" ht="25.05" customHeight="1">
      <c r="A28" s="403" t="s">
        <v>196</v>
      </c>
      <c r="B28" s="368"/>
      <c r="C28" s="404" t="s">
        <v>215</v>
      </c>
      <c r="D28" s="383" t="s">
        <v>228</v>
      </c>
      <c r="E28" s="384"/>
      <c r="F28" s="274">
        <v>15</v>
      </c>
      <c r="G28" s="268">
        <v>1432</v>
      </c>
      <c r="H28" s="271">
        <f t="shared" si="1"/>
        <v>95.466666666666669</v>
      </c>
      <c r="I28" s="416"/>
      <c r="J28" s="277"/>
      <c r="K28" s="216"/>
      <c r="L28" s="216"/>
      <c r="M28" s="217"/>
      <c r="N28" s="217"/>
      <c r="O28" s="217"/>
      <c r="P28" s="217"/>
      <c r="Q28" s="277"/>
      <c r="R28" s="277"/>
      <c r="S28" s="277"/>
      <c r="T28" s="277"/>
      <c r="U28" s="277"/>
      <c r="V28" s="277"/>
      <c r="W28" s="277"/>
      <c r="X28" s="277"/>
      <c r="Y28" s="277"/>
    </row>
    <row r="29" spans="1:25" s="155" customFormat="1" ht="25.05" customHeight="1">
      <c r="A29" s="378"/>
      <c r="B29" s="369"/>
      <c r="C29" s="380"/>
      <c r="D29" s="385"/>
      <c r="E29" s="386"/>
      <c r="F29" s="275">
        <v>25</v>
      </c>
      <c r="G29" s="269">
        <v>2386</v>
      </c>
      <c r="H29" s="272">
        <f t="shared" si="1"/>
        <v>95.44</v>
      </c>
      <c r="I29" s="416"/>
      <c r="J29" s="277"/>
      <c r="K29" s="216"/>
      <c r="L29" s="216"/>
      <c r="M29" s="217"/>
      <c r="N29" s="217"/>
      <c r="O29" s="217"/>
      <c r="P29" s="217"/>
      <c r="Q29" s="277"/>
      <c r="R29" s="277"/>
      <c r="S29" s="277"/>
      <c r="T29" s="277"/>
      <c r="U29" s="277"/>
      <c r="V29" s="277"/>
      <c r="W29" s="277"/>
      <c r="X29" s="277"/>
      <c r="Y29" s="277"/>
    </row>
    <row r="30" spans="1:25" s="155" customFormat="1" ht="25.05" customHeight="1" thickBot="1">
      <c r="A30" s="378"/>
      <c r="B30" s="370"/>
      <c r="C30" s="380"/>
      <c r="D30" s="387"/>
      <c r="E30" s="388"/>
      <c r="F30" s="276">
        <v>45</v>
      </c>
      <c r="G30" s="270">
        <v>4146</v>
      </c>
      <c r="H30" s="273">
        <f t="shared" si="1"/>
        <v>92.13333333333334</v>
      </c>
      <c r="I30" s="416"/>
      <c r="J30" s="277"/>
      <c r="K30" s="216"/>
      <c r="L30" s="216"/>
      <c r="M30" s="217"/>
      <c r="N30" s="217"/>
      <c r="O30" s="217"/>
      <c r="P30" s="217"/>
      <c r="Q30" s="277"/>
      <c r="R30" s="277"/>
      <c r="S30" s="277"/>
      <c r="T30" s="277"/>
      <c r="U30" s="277"/>
      <c r="V30" s="277"/>
      <c r="W30" s="277"/>
      <c r="X30" s="277"/>
      <c r="Y30" s="277"/>
    </row>
    <row r="31" spans="1:25" s="155" customFormat="1" ht="25.05" customHeight="1">
      <c r="A31" s="377" t="s">
        <v>205</v>
      </c>
      <c r="B31" s="368"/>
      <c r="C31" s="371" t="s">
        <v>216</v>
      </c>
      <c r="D31" s="383" t="s">
        <v>229</v>
      </c>
      <c r="E31" s="384"/>
      <c r="F31" s="285">
        <v>15</v>
      </c>
      <c r="G31" s="248">
        <v>2797</v>
      </c>
      <c r="H31" s="249">
        <f t="shared" si="1"/>
        <v>186.46666666666667</v>
      </c>
      <c r="I31" s="416"/>
      <c r="J31" s="277"/>
      <c r="K31" s="216"/>
      <c r="L31" s="216"/>
      <c r="M31" s="217"/>
      <c r="N31" s="217"/>
      <c r="O31" s="217"/>
      <c r="P31" s="217"/>
      <c r="Q31" s="277"/>
      <c r="R31" s="277"/>
      <c r="S31" s="277"/>
      <c r="T31" s="277"/>
      <c r="U31" s="277"/>
      <c r="V31" s="277"/>
      <c r="W31" s="277"/>
      <c r="X31" s="277"/>
      <c r="Y31" s="277"/>
    </row>
    <row r="32" spans="1:25" s="155" customFormat="1" ht="25.05" customHeight="1">
      <c r="A32" s="378"/>
      <c r="B32" s="369"/>
      <c r="C32" s="407"/>
      <c r="D32" s="385"/>
      <c r="E32" s="386"/>
      <c r="F32" s="287">
        <v>25</v>
      </c>
      <c r="G32" s="246">
        <v>4661</v>
      </c>
      <c r="H32" s="247">
        <f t="shared" si="1"/>
        <v>186.44</v>
      </c>
      <c r="I32" s="416"/>
      <c r="J32" s="277"/>
      <c r="K32" s="216"/>
      <c r="L32" s="216"/>
      <c r="M32" s="217"/>
      <c r="N32" s="217"/>
      <c r="O32" s="217"/>
      <c r="P32" s="217"/>
      <c r="Q32" s="277"/>
      <c r="R32" s="277"/>
      <c r="S32" s="277"/>
      <c r="T32" s="277"/>
      <c r="U32" s="277"/>
      <c r="V32" s="277"/>
      <c r="W32" s="277"/>
      <c r="X32" s="277"/>
      <c r="Y32" s="277"/>
    </row>
    <row r="33" spans="1:25" s="155" customFormat="1" ht="25.05" customHeight="1" thickBot="1">
      <c r="A33" s="401"/>
      <c r="B33" s="370"/>
      <c r="C33" s="409"/>
      <c r="D33" s="387"/>
      <c r="E33" s="388"/>
      <c r="F33" s="286">
        <v>45</v>
      </c>
      <c r="G33" s="250">
        <v>8228</v>
      </c>
      <c r="H33" s="251">
        <f t="shared" si="1"/>
        <v>182.84444444444443</v>
      </c>
      <c r="I33" s="416"/>
      <c r="J33" s="277"/>
      <c r="K33" s="216"/>
      <c r="L33" s="216"/>
      <c r="M33" s="217"/>
      <c r="N33" s="217"/>
      <c r="O33" s="217"/>
      <c r="P33" s="217"/>
      <c r="Q33" s="277"/>
      <c r="R33" s="277"/>
      <c r="S33" s="277"/>
      <c r="T33" s="277"/>
      <c r="U33" s="277"/>
      <c r="V33" s="277"/>
      <c r="W33" s="277"/>
      <c r="X33" s="277"/>
      <c r="Y33" s="277"/>
    </row>
    <row r="34" spans="1:25" s="155" customFormat="1" ht="25.05" customHeight="1">
      <c r="A34" s="377" t="s">
        <v>197</v>
      </c>
      <c r="B34" s="368"/>
      <c r="C34" s="371" t="s">
        <v>217</v>
      </c>
      <c r="D34" s="383" t="s">
        <v>320</v>
      </c>
      <c r="E34" s="384"/>
      <c r="F34" s="274">
        <v>15</v>
      </c>
      <c r="G34" s="268">
        <v>650</v>
      </c>
      <c r="H34" s="271">
        <f t="shared" si="1"/>
        <v>43.333333333333336</v>
      </c>
      <c r="I34" s="416"/>
      <c r="J34" s="277"/>
      <c r="K34" s="216"/>
      <c r="L34" s="216"/>
      <c r="M34" s="217"/>
      <c r="N34" s="217"/>
      <c r="O34" s="217"/>
      <c r="P34" s="217"/>
      <c r="Q34" s="277"/>
      <c r="R34" s="277"/>
      <c r="S34" s="277"/>
      <c r="T34" s="277"/>
      <c r="U34" s="277"/>
      <c r="V34" s="277"/>
      <c r="W34" s="277"/>
      <c r="X34" s="277"/>
      <c r="Y34" s="277"/>
    </row>
    <row r="35" spans="1:25" s="155" customFormat="1" ht="25.05" customHeight="1">
      <c r="A35" s="378"/>
      <c r="B35" s="369"/>
      <c r="C35" s="380"/>
      <c r="D35" s="385"/>
      <c r="E35" s="386"/>
      <c r="F35" s="275">
        <v>25</v>
      </c>
      <c r="G35" s="269">
        <v>1083</v>
      </c>
      <c r="H35" s="272">
        <f t="shared" si="1"/>
        <v>43.32</v>
      </c>
      <c r="I35" s="416"/>
      <c r="J35" s="277"/>
      <c r="K35" s="216"/>
      <c r="L35" s="216"/>
      <c r="M35" s="217"/>
      <c r="N35" s="217"/>
      <c r="O35" s="217"/>
      <c r="P35" s="217"/>
      <c r="Q35" s="277"/>
      <c r="R35" s="277"/>
      <c r="S35" s="277"/>
      <c r="T35" s="277"/>
      <c r="U35" s="277"/>
      <c r="V35" s="277"/>
      <c r="W35" s="277"/>
      <c r="X35" s="277"/>
      <c r="Y35" s="277"/>
    </row>
    <row r="36" spans="1:25" s="155" customFormat="1" ht="25.05" customHeight="1" thickBot="1">
      <c r="A36" s="379"/>
      <c r="B36" s="369"/>
      <c r="C36" s="381"/>
      <c r="D36" s="385"/>
      <c r="E36" s="386"/>
      <c r="F36" s="280">
        <v>43</v>
      </c>
      <c r="G36" s="289">
        <v>1766</v>
      </c>
      <c r="H36" s="281">
        <f t="shared" si="1"/>
        <v>41.069767441860463</v>
      </c>
      <c r="I36" s="416"/>
      <c r="J36" s="277"/>
      <c r="K36" s="216"/>
      <c r="L36" s="216"/>
      <c r="M36" s="217"/>
      <c r="N36" s="217"/>
      <c r="O36" s="217"/>
      <c r="P36" s="217"/>
      <c r="Q36" s="277"/>
      <c r="R36" s="277"/>
      <c r="S36" s="277"/>
      <c r="T36" s="277"/>
      <c r="U36" s="277"/>
      <c r="V36" s="277"/>
      <c r="W36" s="277"/>
      <c r="X36" s="277"/>
      <c r="Y36" s="277"/>
    </row>
    <row r="37" spans="1:25" s="155" customFormat="1" ht="25.05" customHeight="1">
      <c r="A37" s="508" t="s">
        <v>194</v>
      </c>
      <c r="B37" s="421"/>
      <c r="C37" s="417" t="s">
        <v>311</v>
      </c>
      <c r="D37" s="383" t="s">
        <v>312</v>
      </c>
      <c r="E37" s="384"/>
      <c r="F37" s="274">
        <v>12</v>
      </c>
      <c r="G37" s="268">
        <v>2979</v>
      </c>
      <c r="H37" s="271">
        <f>G37/F37</f>
        <v>248.25</v>
      </c>
      <c r="I37" s="416"/>
      <c r="J37" s="277"/>
      <c r="K37" s="216"/>
      <c r="L37" s="216"/>
      <c r="M37" s="217"/>
      <c r="N37" s="217"/>
      <c r="O37" s="217"/>
      <c r="P37" s="217"/>
      <c r="Q37" s="277"/>
      <c r="R37" s="277"/>
      <c r="S37" s="277"/>
      <c r="T37" s="277"/>
      <c r="U37" s="277"/>
      <c r="V37" s="277"/>
      <c r="W37" s="277"/>
      <c r="X37" s="277"/>
      <c r="Y37" s="277"/>
    </row>
    <row r="38" spans="1:25" s="155" customFormat="1" ht="25.05" customHeight="1">
      <c r="A38" s="509"/>
      <c r="B38" s="422"/>
      <c r="C38" s="424"/>
      <c r="D38" s="385"/>
      <c r="E38" s="386"/>
      <c r="F38" s="275">
        <v>25</v>
      </c>
      <c r="G38" s="269">
        <v>6105</v>
      </c>
      <c r="H38" s="272">
        <f>G38/F38</f>
        <v>244.2</v>
      </c>
      <c r="I38" s="416"/>
      <c r="J38" s="277"/>
      <c r="K38" s="216"/>
      <c r="L38" s="216"/>
      <c r="M38" s="217"/>
      <c r="N38" s="217"/>
      <c r="O38" s="217"/>
      <c r="P38" s="217"/>
      <c r="Q38" s="277"/>
      <c r="R38" s="277"/>
      <c r="S38" s="277"/>
      <c r="T38" s="277"/>
      <c r="U38" s="277"/>
      <c r="V38" s="277"/>
      <c r="W38" s="277"/>
      <c r="X38" s="277"/>
      <c r="Y38" s="277"/>
    </row>
    <row r="39" spans="1:25" s="155" customFormat="1" ht="25.05" customHeight="1" thickBot="1">
      <c r="A39" s="510"/>
      <c r="B39" s="423"/>
      <c r="C39" s="373"/>
      <c r="D39" s="387"/>
      <c r="E39" s="388"/>
      <c r="F39" s="276">
        <v>36</v>
      </c>
      <c r="G39" s="270">
        <v>8810</v>
      </c>
      <c r="H39" s="273">
        <f>G39/F39</f>
        <v>244.72222222222223</v>
      </c>
      <c r="I39" s="416"/>
      <c r="J39" s="277"/>
      <c r="K39" s="216"/>
      <c r="L39" s="216"/>
      <c r="M39" s="217"/>
      <c r="N39" s="217"/>
      <c r="O39" s="217"/>
      <c r="P39" s="217"/>
      <c r="Q39" s="277"/>
      <c r="R39" s="277"/>
      <c r="S39" s="277"/>
      <c r="T39" s="277"/>
      <c r="U39" s="277"/>
      <c r="V39" s="277"/>
      <c r="W39" s="277"/>
      <c r="X39" s="277"/>
      <c r="Y39" s="277"/>
    </row>
    <row r="40" spans="1:25" s="155" customFormat="1" ht="27.6" customHeight="1">
      <c r="A40" s="298"/>
      <c r="B40" s="264"/>
      <c r="C40" s="296"/>
      <c r="D40" s="263"/>
      <c r="E40" s="263"/>
      <c r="F40" s="297"/>
      <c r="G40" s="153"/>
      <c r="H40" s="152"/>
      <c r="I40" s="416"/>
      <c r="J40" s="277"/>
      <c r="K40" s="216"/>
      <c r="L40" s="216"/>
      <c r="M40" s="217"/>
      <c r="N40" s="217"/>
      <c r="O40" s="217"/>
      <c r="P40" s="217"/>
      <c r="Q40" s="277"/>
      <c r="R40" s="277"/>
      <c r="S40" s="277"/>
      <c r="T40" s="277"/>
      <c r="U40" s="277"/>
      <c r="V40" s="277"/>
      <c r="W40" s="277"/>
      <c r="X40" s="277"/>
      <c r="Y40" s="277"/>
    </row>
    <row r="41" spans="1:25" s="155" customFormat="1" ht="25.05" customHeight="1">
      <c r="A41" s="298"/>
      <c r="B41" s="264"/>
      <c r="C41" s="296"/>
      <c r="D41" s="263"/>
      <c r="E41" s="263"/>
      <c r="F41" s="297"/>
      <c r="G41" s="153"/>
      <c r="H41" s="152"/>
      <c r="I41" s="416"/>
      <c r="J41" s="277"/>
      <c r="K41" s="216"/>
      <c r="L41" s="216"/>
      <c r="M41" s="217"/>
      <c r="N41" s="217"/>
      <c r="O41" s="217"/>
      <c r="P41" s="217"/>
      <c r="Q41" s="277"/>
      <c r="R41" s="277"/>
      <c r="S41" s="277"/>
      <c r="T41" s="277"/>
      <c r="U41" s="277"/>
      <c r="V41" s="277"/>
      <c r="W41" s="277"/>
      <c r="X41" s="277"/>
      <c r="Y41" s="277"/>
    </row>
    <row r="42" spans="1:25" s="155" customFormat="1" ht="25.05" customHeight="1">
      <c r="A42" s="298"/>
      <c r="B42" s="264"/>
      <c r="C42" s="296"/>
      <c r="D42" s="263"/>
      <c r="E42" s="263"/>
      <c r="F42" s="297"/>
      <c r="G42" s="153"/>
      <c r="H42" s="152"/>
      <c r="I42" s="416"/>
      <c r="J42" s="277"/>
      <c r="K42" s="216"/>
      <c r="L42" s="216"/>
      <c r="M42" s="217"/>
      <c r="N42" s="217"/>
      <c r="O42" s="217"/>
      <c r="P42" s="217"/>
      <c r="Q42" s="277"/>
      <c r="R42" s="277"/>
      <c r="S42" s="277"/>
      <c r="T42" s="277"/>
      <c r="U42" s="277"/>
      <c r="V42" s="277"/>
      <c r="W42" s="277"/>
      <c r="X42" s="277"/>
      <c r="Y42" s="277"/>
    </row>
    <row r="43" spans="1:25" s="155" customFormat="1" ht="25.05" customHeight="1">
      <c r="A43" s="298"/>
      <c r="B43" s="264"/>
      <c r="C43" s="296"/>
      <c r="D43" s="263"/>
      <c r="E43" s="263"/>
      <c r="F43" s="297"/>
      <c r="G43" s="153"/>
      <c r="H43" s="152"/>
      <c r="I43" s="416"/>
      <c r="J43" s="277"/>
      <c r="K43" s="216"/>
      <c r="L43" s="216"/>
      <c r="M43" s="217"/>
      <c r="N43" s="217"/>
      <c r="O43" s="217"/>
      <c r="P43" s="217"/>
      <c r="Q43" s="277"/>
      <c r="R43" s="277"/>
      <c r="S43" s="277"/>
      <c r="T43" s="277"/>
      <c r="U43" s="277"/>
      <c r="V43" s="277"/>
      <c r="W43" s="277"/>
      <c r="X43" s="277"/>
      <c r="Y43" s="277"/>
    </row>
    <row r="44" spans="1:25" s="155" customFormat="1" ht="25.05" customHeight="1">
      <c r="A44" s="298"/>
      <c r="B44" s="264"/>
      <c r="C44" s="296"/>
      <c r="D44" s="263"/>
      <c r="E44" s="263"/>
      <c r="F44" s="297"/>
      <c r="G44" s="153"/>
      <c r="H44" s="152"/>
      <c r="I44" s="416"/>
      <c r="J44" s="277"/>
      <c r="K44" s="216"/>
      <c r="L44" s="216"/>
      <c r="M44" s="217"/>
      <c r="N44" s="217"/>
      <c r="O44" s="217"/>
      <c r="P44" s="217"/>
      <c r="Q44" s="277"/>
      <c r="R44" s="277"/>
      <c r="S44" s="277"/>
      <c r="T44" s="277"/>
      <c r="U44" s="277"/>
      <c r="V44" s="277"/>
      <c r="W44" s="277"/>
      <c r="X44" s="277"/>
      <c r="Y44" s="277"/>
    </row>
    <row r="45" spans="1:25" s="155" customFormat="1" ht="25.05" customHeight="1">
      <c r="A45" s="298"/>
      <c r="B45" s="264"/>
      <c r="C45" s="296"/>
      <c r="D45" s="263"/>
      <c r="E45" s="263"/>
      <c r="F45" s="297"/>
      <c r="G45" s="153"/>
      <c r="H45" s="152"/>
      <c r="I45" s="416"/>
      <c r="J45" s="277"/>
      <c r="K45" s="216"/>
      <c r="L45" s="216"/>
      <c r="M45" s="217"/>
      <c r="N45" s="217"/>
      <c r="O45" s="217"/>
      <c r="P45" s="217"/>
      <c r="Q45" s="277"/>
      <c r="R45" s="277"/>
      <c r="S45" s="277"/>
      <c r="T45" s="277"/>
      <c r="U45" s="277"/>
      <c r="V45" s="277"/>
      <c r="W45" s="277"/>
      <c r="X45" s="277"/>
      <c r="Y45" s="277"/>
    </row>
    <row r="46" spans="1:25" s="155" customFormat="1" ht="25.05" customHeight="1">
      <c r="A46" s="298"/>
      <c r="B46" s="264"/>
      <c r="C46" s="296"/>
      <c r="D46" s="263"/>
      <c r="E46" s="263"/>
      <c r="F46" s="297"/>
      <c r="G46" s="153"/>
      <c r="H46" s="152"/>
      <c r="I46" s="416"/>
      <c r="J46" s="277"/>
      <c r="K46" s="216"/>
      <c r="L46" s="216"/>
      <c r="M46" s="217"/>
      <c r="N46" s="217"/>
      <c r="O46" s="217"/>
      <c r="P46" s="217"/>
      <c r="Q46" s="277"/>
      <c r="R46" s="277"/>
      <c r="S46" s="277"/>
      <c r="T46" s="277"/>
      <c r="U46" s="277"/>
      <c r="V46" s="277"/>
      <c r="W46" s="277"/>
      <c r="X46" s="277"/>
      <c r="Y46" s="277"/>
    </row>
    <row r="47" spans="1:25" s="155" customFormat="1" ht="25.05" customHeight="1" thickBot="1">
      <c r="A47" s="298"/>
      <c r="B47" s="264"/>
      <c r="C47" s="296"/>
      <c r="D47" s="263"/>
      <c r="E47" s="263"/>
      <c r="F47" s="297"/>
      <c r="G47" s="153"/>
      <c r="H47" s="152"/>
      <c r="I47" s="416"/>
      <c r="J47" s="277"/>
      <c r="K47" s="216"/>
      <c r="L47" s="216"/>
      <c r="M47" s="217"/>
      <c r="N47" s="217"/>
      <c r="O47" s="217"/>
      <c r="P47" s="217"/>
      <c r="Q47" s="277"/>
      <c r="R47" s="277"/>
      <c r="S47" s="277"/>
      <c r="T47" s="277"/>
      <c r="U47" s="277"/>
      <c r="V47" s="277"/>
      <c r="W47" s="277"/>
      <c r="X47" s="277"/>
      <c r="Y47" s="277"/>
    </row>
    <row r="48" spans="1:25" s="155" customFormat="1" ht="25.05" customHeight="1" thickBot="1">
      <c r="A48" s="302" t="s">
        <v>206</v>
      </c>
      <c r="B48" s="303" t="s">
        <v>207</v>
      </c>
      <c r="C48" s="303" t="s">
        <v>64</v>
      </c>
      <c r="D48" s="513" t="s">
        <v>209</v>
      </c>
      <c r="E48" s="513"/>
      <c r="F48" s="304" t="s">
        <v>186</v>
      </c>
      <c r="G48" s="305" t="s">
        <v>187</v>
      </c>
      <c r="H48" s="306" t="s">
        <v>8</v>
      </c>
      <c r="I48" s="416"/>
      <c r="J48" s="277"/>
      <c r="K48" s="216"/>
      <c r="L48" s="216"/>
      <c r="M48" s="217"/>
      <c r="N48" s="217"/>
      <c r="O48" s="217"/>
      <c r="P48" s="217"/>
      <c r="Q48" s="277"/>
      <c r="R48" s="277"/>
      <c r="S48" s="277"/>
      <c r="T48" s="277"/>
      <c r="U48" s="277"/>
      <c r="V48" s="277"/>
      <c r="W48" s="277"/>
      <c r="X48" s="277"/>
      <c r="Y48" s="277"/>
    </row>
    <row r="49" spans="1:25" s="155" customFormat="1" ht="18.600000000000001" customHeight="1" thickBot="1">
      <c r="A49" s="399" t="s">
        <v>227</v>
      </c>
      <c r="B49" s="400"/>
      <c r="C49" s="400"/>
      <c r="D49" s="400"/>
      <c r="E49" s="400"/>
      <c r="F49" s="400"/>
      <c r="G49" s="400"/>
      <c r="H49" s="400"/>
      <c r="I49" s="416"/>
      <c r="J49" s="210"/>
      <c r="K49" s="277"/>
      <c r="L49" s="277"/>
      <c r="M49" s="277"/>
      <c r="N49" s="277"/>
      <c r="O49" s="277"/>
      <c r="P49" s="277"/>
      <c r="Q49" s="277"/>
      <c r="R49" s="277"/>
      <c r="S49" s="277"/>
      <c r="T49" s="277"/>
      <c r="U49" s="277"/>
      <c r="V49" s="277"/>
      <c r="W49" s="277"/>
      <c r="X49" s="277"/>
      <c r="Y49" s="277"/>
    </row>
    <row r="50" spans="1:25" s="155" customFormat="1" ht="75" customHeight="1" thickBot="1">
      <c r="A50" s="266" t="s">
        <v>198</v>
      </c>
      <c r="B50" s="129"/>
      <c r="C50" s="267" t="s">
        <v>218</v>
      </c>
      <c r="D50" s="397" t="s">
        <v>230</v>
      </c>
      <c r="E50" s="398"/>
      <c r="F50" s="282">
        <v>10</v>
      </c>
      <c r="G50" s="268">
        <v>373</v>
      </c>
      <c r="H50" s="271">
        <f>G50/F50</f>
        <v>37.299999999999997</v>
      </c>
      <c r="I50" s="416"/>
      <c r="J50" s="277"/>
      <c r="K50" s="216"/>
      <c r="L50" s="216"/>
      <c r="M50" s="217"/>
      <c r="N50" s="217"/>
      <c r="O50" s="217"/>
      <c r="P50" s="217"/>
      <c r="Q50" s="277"/>
      <c r="R50" s="277"/>
      <c r="S50" s="277"/>
      <c r="T50" s="277"/>
      <c r="U50" s="277"/>
      <c r="V50" s="277"/>
      <c r="W50" s="277"/>
      <c r="X50" s="277"/>
      <c r="Y50" s="277"/>
    </row>
    <row r="51" spans="1:25" s="155" customFormat="1" ht="75" customHeight="1" thickBot="1">
      <c r="A51" s="260" t="s">
        <v>199</v>
      </c>
      <c r="B51" s="130"/>
      <c r="C51" s="261" t="s">
        <v>219</v>
      </c>
      <c r="D51" s="397" t="s">
        <v>231</v>
      </c>
      <c r="E51" s="427"/>
      <c r="F51" s="283">
        <v>10</v>
      </c>
      <c r="G51" s="269">
        <v>328</v>
      </c>
      <c r="H51" s="272">
        <f>G51/F51</f>
        <v>32.799999999999997</v>
      </c>
      <c r="I51" s="416"/>
      <c r="J51" s="277"/>
      <c r="K51" s="216"/>
      <c r="L51" s="216"/>
      <c r="M51" s="217"/>
      <c r="N51" s="217"/>
      <c r="O51" s="217"/>
      <c r="P51" s="217"/>
      <c r="Q51" s="277"/>
      <c r="R51" s="277"/>
      <c r="S51" s="277"/>
      <c r="T51" s="277"/>
      <c r="U51" s="277"/>
      <c r="V51" s="277"/>
      <c r="W51" s="277"/>
      <c r="X51" s="277"/>
      <c r="Y51" s="277"/>
    </row>
    <row r="52" spans="1:25" s="155" customFormat="1" ht="25.05" customHeight="1">
      <c r="A52" s="374" t="s">
        <v>200</v>
      </c>
      <c r="B52" s="368"/>
      <c r="C52" s="417" t="s">
        <v>220</v>
      </c>
      <c r="D52" s="393" t="s">
        <v>314</v>
      </c>
      <c r="E52" s="394"/>
      <c r="F52" s="275">
        <v>15</v>
      </c>
      <c r="G52" s="269">
        <v>2251</v>
      </c>
      <c r="H52" s="272">
        <f>G52/F52</f>
        <v>150.06666666666666</v>
      </c>
      <c r="I52" s="416"/>
      <c r="J52" s="277"/>
      <c r="K52" s="216"/>
      <c r="L52" s="216"/>
      <c r="M52" s="217"/>
      <c r="N52" s="217"/>
      <c r="O52" s="217"/>
      <c r="P52" s="217"/>
      <c r="Q52" s="277"/>
      <c r="R52" s="277"/>
      <c r="S52" s="277"/>
      <c r="T52" s="277"/>
      <c r="U52" s="277"/>
      <c r="V52" s="277"/>
      <c r="W52" s="277"/>
      <c r="X52" s="277"/>
      <c r="Y52" s="277"/>
    </row>
    <row r="53" spans="1:25" s="155" customFormat="1" ht="25.05" customHeight="1">
      <c r="A53" s="375"/>
      <c r="B53" s="369"/>
      <c r="C53" s="418"/>
      <c r="D53" s="393"/>
      <c r="E53" s="394"/>
      <c r="F53" s="275">
        <v>25</v>
      </c>
      <c r="G53" s="269">
        <v>3751</v>
      </c>
      <c r="H53" s="272">
        <f t="shared" ref="H53:H54" si="2">G53/F53</f>
        <v>150.04</v>
      </c>
      <c r="I53" s="416"/>
      <c r="J53" s="277"/>
      <c r="K53" s="216"/>
      <c r="L53" s="216"/>
      <c r="M53" s="217"/>
      <c r="N53" s="217"/>
      <c r="O53" s="217"/>
      <c r="P53" s="217"/>
      <c r="Q53" s="277"/>
      <c r="R53" s="277"/>
      <c r="S53" s="277"/>
      <c r="T53" s="277"/>
      <c r="U53" s="277"/>
      <c r="V53" s="277"/>
      <c r="W53" s="277"/>
      <c r="X53" s="277"/>
      <c r="Y53" s="277"/>
    </row>
    <row r="54" spans="1:25" s="155" customFormat="1" ht="25.05" customHeight="1" thickBot="1">
      <c r="A54" s="376"/>
      <c r="B54" s="370"/>
      <c r="C54" s="419"/>
      <c r="D54" s="395"/>
      <c r="E54" s="396"/>
      <c r="F54" s="275">
        <v>45</v>
      </c>
      <c r="G54" s="269">
        <v>6602</v>
      </c>
      <c r="H54" s="272">
        <f t="shared" si="2"/>
        <v>146.71111111111111</v>
      </c>
      <c r="I54" s="416"/>
      <c r="J54" s="277"/>
      <c r="K54" s="216"/>
      <c r="L54" s="216"/>
      <c r="M54" s="217"/>
      <c r="N54" s="217"/>
      <c r="O54" s="217"/>
      <c r="P54" s="217"/>
      <c r="Q54" s="277"/>
      <c r="R54" s="277"/>
      <c r="S54" s="277"/>
      <c r="T54" s="277"/>
      <c r="U54" s="277"/>
      <c r="V54" s="277"/>
      <c r="W54" s="277"/>
      <c r="X54" s="277"/>
      <c r="Y54" s="277"/>
    </row>
    <row r="55" spans="1:25" s="155" customFormat="1" ht="25.05" customHeight="1">
      <c r="A55" s="377" t="s">
        <v>201</v>
      </c>
      <c r="B55" s="368"/>
      <c r="C55" s="371" t="s">
        <v>221</v>
      </c>
      <c r="D55" s="391" t="s">
        <v>315</v>
      </c>
      <c r="E55" s="392"/>
      <c r="F55" s="275">
        <v>15</v>
      </c>
      <c r="G55" s="269">
        <v>801</v>
      </c>
      <c r="H55" s="272">
        <v>53</v>
      </c>
      <c r="I55" s="416"/>
      <c r="J55" s="217"/>
      <c r="K55" s="216"/>
      <c r="L55" s="216"/>
      <c r="M55" s="217"/>
      <c r="N55" s="217"/>
      <c r="O55" s="217"/>
      <c r="P55" s="217"/>
      <c r="Q55" s="277"/>
      <c r="R55" s="277"/>
      <c r="S55" s="277"/>
      <c r="T55" s="277"/>
      <c r="U55" s="277"/>
      <c r="V55" s="277"/>
      <c r="W55" s="277"/>
      <c r="X55" s="277"/>
      <c r="Y55" s="277"/>
    </row>
    <row r="56" spans="1:25" s="155" customFormat="1" ht="25.05" customHeight="1">
      <c r="A56" s="382"/>
      <c r="B56" s="369"/>
      <c r="C56" s="418"/>
      <c r="D56" s="393"/>
      <c r="E56" s="394"/>
      <c r="F56" s="275">
        <v>25</v>
      </c>
      <c r="G56" s="269">
        <v>1300</v>
      </c>
      <c r="H56" s="272">
        <f>G56/F56</f>
        <v>52</v>
      </c>
      <c r="I56" s="416"/>
      <c r="J56" s="217"/>
      <c r="K56" s="216"/>
      <c r="L56" s="216"/>
      <c r="M56" s="217"/>
      <c r="N56" s="217"/>
      <c r="O56" s="217"/>
      <c r="P56" s="217"/>
      <c r="Q56" s="277"/>
      <c r="R56" s="277"/>
      <c r="S56" s="277"/>
      <c r="T56" s="277"/>
      <c r="U56" s="277"/>
      <c r="V56" s="277"/>
      <c r="W56" s="277"/>
      <c r="X56" s="277"/>
      <c r="Y56" s="277"/>
    </row>
    <row r="57" spans="1:25" s="155" customFormat="1" ht="25.05" customHeight="1" thickBot="1">
      <c r="A57" s="379"/>
      <c r="B57" s="370"/>
      <c r="C57" s="420"/>
      <c r="D57" s="395"/>
      <c r="E57" s="396"/>
      <c r="F57" s="275">
        <v>45</v>
      </c>
      <c r="G57" s="269">
        <v>2220</v>
      </c>
      <c r="H57" s="272">
        <f>G57/F57</f>
        <v>49.333333333333336</v>
      </c>
      <c r="I57" s="416"/>
      <c r="J57" s="217"/>
      <c r="K57" s="216"/>
      <c r="L57" s="216"/>
      <c r="M57" s="217"/>
      <c r="N57" s="217"/>
      <c r="O57" s="217"/>
      <c r="P57" s="217"/>
      <c r="Q57" s="277"/>
      <c r="R57" s="277"/>
      <c r="S57" s="277"/>
      <c r="T57" s="277"/>
      <c r="U57" s="277"/>
      <c r="V57" s="277"/>
      <c r="W57" s="277"/>
      <c r="X57" s="277"/>
      <c r="Y57" s="277"/>
    </row>
    <row r="58" spans="1:25" s="155" customFormat="1" ht="75" customHeight="1" thickBot="1">
      <c r="A58" s="265" t="s">
        <v>202</v>
      </c>
      <c r="B58" s="128"/>
      <c r="C58" s="261" t="s">
        <v>222</v>
      </c>
      <c r="D58" s="397" t="s">
        <v>232</v>
      </c>
      <c r="E58" s="398"/>
      <c r="F58" s="284">
        <v>10</v>
      </c>
      <c r="G58" s="270">
        <v>1718</v>
      </c>
      <c r="H58" s="273">
        <f>G58/F58</f>
        <v>171.8</v>
      </c>
      <c r="I58" s="416"/>
      <c r="J58" s="277"/>
      <c r="K58" s="216"/>
      <c r="L58" s="216"/>
      <c r="M58" s="217"/>
      <c r="N58" s="217"/>
      <c r="O58" s="217"/>
      <c r="P58" s="217"/>
      <c r="Q58" s="277"/>
      <c r="R58" s="277"/>
      <c r="S58" s="277"/>
      <c r="T58" s="277"/>
      <c r="U58" s="277"/>
      <c r="V58" s="277"/>
      <c r="W58" s="277"/>
      <c r="X58" s="277"/>
      <c r="Y58" s="277"/>
    </row>
    <row r="59" spans="1:25" s="100" customFormat="1" ht="18.600000000000001" customHeight="1" thickBot="1">
      <c r="A59" s="425" t="s">
        <v>18</v>
      </c>
      <c r="B59" s="426"/>
      <c r="C59" s="426"/>
      <c r="D59" s="426"/>
      <c r="E59" s="426"/>
      <c r="F59" s="426"/>
      <c r="G59" s="426"/>
      <c r="H59" s="426"/>
      <c r="I59" s="416"/>
      <c r="J59" s="210"/>
      <c r="K59" s="218"/>
      <c r="L59" s="218"/>
      <c r="M59" s="218"/>
      <c r="N59" s="218"/>
      <c r="O59" s="218"/>
      <c r="P59" s="218"/>
      <c r="Q59" s="218"/>
      <c r="R59" s="218"/>
      <c r="S59" s="218"/>
      <c r="T59" s="218"/>
      <c r="U59" s="218"/>
      <c r="V59" s="218"/>
      <c r="W59" s="218"/>
      <c r="X59" s="218"/>
      <c r="Y59" s="218"/>
    </row>
    <row r="60" spans="1:25" ht="25.05" customHeight="1">
      <c r="A60" s="374" t="s">
        <v>203</v>
      </c>
      <c r="B60" s="368"/>
      <c r="C60" s="371" t="s">
        <v>223</v>
      </c>
      <c r="D60" s="383" t="s">
        <v>316</v>
      </c>
      <c r="E60" s="384"/>
      <c r="F60" s="282">
        <v>15</v>
      </c>
      <c r="G60" s="268">
        <v>4369</v>
      </c>
      <c r="H60" s="271">
        <f>G60/F60</f>
        <v>291.26666666666665</v>
      </c>
      <c r="I60" s="416"/>
      <c r="J60" s="277"/>
      <c r="K60" s="214"/>
      <c r="L60" s="214"/>
      <c r="M60" s="215"/>
      <c r="N60" s="215"/>
      <c r="O60" s="215"/>
      <c r="P60" s="215"/>
      <c r="Q60" s="211"/>
      <c r="R60" s="211"/>
      <c r="S60" s="211"/>
      <c r="T60" s="211"/>
      <c r="U60" s="211"/>
      <c r="V60" s="211"/>
      <c r="W60" s="211"/>
      <c r="X60" s="211"/>
      <c r="Y60" s="211"/>
    </row>
    <row r="61" spans="1:25" ht="25.05" customHeight="1">
      <c r="A61" s="375"/>
      <c r="B61" s="369"/>
      <c r="C61" s="372"/>
      <c r="D61" s="385"/>
      <c r="E61" s="386"/>
      <c r="F61" s="283">
        <v>25</v>
      </c>
      <c r="G61" s="269">
        <v>7281</v>
      </c>
      <c r="H61" s="272">
        <f t="shared" ref="H61:H65" si="3">G61/F61</f>
        <v>291.24</v>
      </c>
      <c r="I61" s="416"/>
      <c r="J61" s="277"/>
      <c r="K61" s="214"/>
      <c r="L61" s="214"/>
      <c r="M61" s="215"/>
      <c r="N61" s="215"/>
      <c r="O61" s="215"/>
      <c r="P61" s="215"/>
      <c r="Q61" s="211"/>
      <c r="R61" s="211"/>
      <c r="S61" s="211"/>
      <c r="T61" s="211"/>
      <c r="U61" s="211"/>
      <c r="V61" s="211"/>
      <c r="W61" s="211"/>
      <c r="X61" s="211"/>
      <c r="Y61" s="211"/>
    </row>
    <row r="62" spans="1:25" ht="25.05" customHeight="1" thickBot="1">
      <c r="A62" s="375"/>
      <c r="B62" s="369"/>
      <c r="C62" s="424"/>
      <c r="D62" s="385"/>
      <c r="E62" s="386"/>
      <c r="F62" s="288">
        <v>40</v>
      </c>
      <c r="G62" s="289">
        <v>11595</v>
      </c>
      <c r="H62" s="281">
        <f t="shared" si="3"/>
        <v>289.875</v>
      </c>
      <c r="I62" s="416"/>
      <c r="J62" s="277"/>
      <c r="K62" s="214"/>
      <c r="L62" s="214"/>
      <c r="M62" s="215"/>
      <c r="N62" s="215"/>
      <c r="O62" s="215"/>
      <c r="P62" s="215"/>
      <c r="Q62" s="211"/>
      <c r="R62" s="211"/>
      <c r="S62" s="211"/>
      <c r="T62" s="211"/>
      <c r="U62" s="211"/>
      <c r="V62" s="211"/>
      <c r="W62" s="211"/>
      <c r="X62" s="211"/>
      <c r="Y62" s="211"/>
    </row>
    <row r="63" spans="1:25" ht="25.05" customHeight="1">
      <c r="A63" s="374" t="s">
        <v>204</v>
      </c>
      <c r="B63" s="368"/>
      <c r="C63" s="371" t="s">
        <v>224</v>
      </c>
      <c r="D63" s="383" t="s">
        <v>233</v>
      </c>
      <c r="E63" s="410"/>
      <c r="F63" s="282">
        <v>15</v>
      </c>
      <c r="G63" s="268">
        <v>2747</v>
      </c>
      <c r="H63" s="271">
        <f>G63/F63</f>
        <v>183.13333333333333</v>
      </c>
      <c r="I63" s="416"/>
      <c r="J63" s="277"/>
      <c r="K63" s="214"/>
      <c r="L63" s="214"/>
      <c r="M63" s="215"/>
      <c r="N63" s="215"/>
      <c r="O63" s="215"/>
      <c r="P63" s="215"/>
      <c r="Q63" s="211"/>
      <c r="R63" s="211"/>
      <c r="S63" s="211"/>
      <c r="T63" s="211"/>
      <c r="U63" s="211"/>
      <c r="V63" s="211"/>
      <c r="W63" s="211"/>
      <c r="X63" s="211"/>
      <c r="Y63" s="211"/>
    </row>
    <row r="64" spans="1:25" ht="25.05" customHeight="1">
      <c r="A64" s="375"/>
      <c r="B64" s="369"/>
      <c r="C64" s="372"/>
      <c r="D64" s="385"/>
      <c r="E64" s="411"/>
      <c r="F64" s="283">
        <v>25</v>
      </c>
      <c r="G64" s="269">
        <v>4278</v>
      </c>
      <c r="H64" s="272">
        <f t="shared" si="3"/>
        <v>171.12</v>
      </c>
      <c r="I64" s="416"/>
      <c r="J64" s="277"/>
      <c r="K64" s="214"/>
      <c r="L64" s="214"/>
      <c r="M64" s="215"/>
      <c r="N64" s="215"/>
      <c r="O64" s="215"/>
      <c r="P64" s="215"/>
      <c r="Q64" s="211"/>
      <c r="R64" s="211"/>
      <c r="S64" s="211"/>
      <c r="T64" s="211"/>
      <c r="U64" s="211"/>
      <c r="V64" s="211"/>
      <c r="W64" s="211"/>
      <c r="X64" s="211"/>
      <c r="Y64" s="211"/>
    </row>
    <row r="65" spans="1:25" ht="25.05" customHeight="1" thickBot="1">
      <c r="A65" s="376"/>
      <c r="B65" s="370"/>
      <c r="C65" s="373"/>
      <c r="D65" s="387"/>
      <c r="E65" s="412"/>
      <c r="F65" s="284">
        <v>45</v>
      </c>
      <c r="G65" s="270">
        <v>7645</v>
      </c>
      <c r="H65" s="273">
        <f t="shared" si="3"/>
        <v>169.88888888888889</v>
      </c>
      <c r="I65" s="416"/>
      <c r="J65" s="277"/>
      <c r="K65" s="214"/>
      <c r="L65" s="214"/>
      <c r="M65" s="215"/>
      <c r="N65" s="215"/>
      <c r="O65" s="215"/>
      <c r="P65" s="215"/>
      <c r="Q65" s="211"/>
      <c r="R65" s="211"/>
      <c r="S65" s="211"/>
      <c r="T65" s="211"/>
      <c r="U65" s="211"/>
      <c r="V65" s="211"/>
      <c r="W65" s="211"/>
      <c r="X65" s="211"/>
      <c r="Y65" s="211"/>
    </row>
    <row r="66" spans="1:25" ht="27" customHeight="1">
      <c r="A66" s="516"/>
      <c r="B66" s="516"/>
      <c r="C66" s="516"/>
      <c r="D66" s="516"/>
      <c r="E66" s="516"/>
      <c r="F66" s="516"/>
      <c r="G66" s="516"/>
      <c r="H66" s="516"/>
      <c r="I66" s="516"/>
      <c r="J66" s="516"/>
      <c r="K66" s="516"/>
      <c r="L66" s="214"/>
    </row>
    <row r="67" spans="1:25" ht="18">
      <c r="A67" s="290"/>
      <c r="B67" s="290"/>
      <c r="C67" s="517"/>
      <c r="D67" s="516"/>
      <c r="E67" s="516"/>
      <c r="F67" s="516"/>
      <c r="G67" s="516"/>
      <c r="H67" s="516"/>
      <c r="I67" s="516"/>
      <c r="J67" s="517"/>
      <c r="K67" s="517"/>
      <c r="L67" s="291"/>
    </row>
    <row r="68" spans="1:25" ht="96" customHeight="1">
      <c r="A68" s="278"/>
      <c r="B68" s="292"/>
      <c r="C68" s="515"/>
      <c r="D68" s="515"/>
      <c r="E68" s="515"/>
      <c r="F68" s="515"/>
      <c r="G68" s="515"/>
      <c r="H68" s="515"/>
      <c r="I68" s="515"/>
      <c r="J68" s="515"/>
      <c r="K68" s="515"/>
      <c r="L68" s="293"/>
    </row>
    <row r="69" spans="1:25" ht="59.4" customHeight="1">
      <c r="A69" s="264"/>
      <c r="B69" s="292"/>
      <c r="C69" s="515"/>
      <c r="D69" s="515"/>
      <c r="E69" s="515"/>
      <c r="F69" s="515"/>
      <c r="G69" s="515"/>
      <c r="H69" s="515"/>
      <c r="I69" s="515"/>
      <c r="J69" s="422"/>
      <c r="K69" s="422"/>
      <c r="L69" s="293"/>
    </row>
    <row r="70" spans="1:25" ht="60.6" customHeight="1">
      <c r="A70" s="278"/>
      <c r="B70" s="292"/>
      <c r="C70" s="515"/>
      <c r="D70" s="515"/>
      <c r="E70" s="515"/>
      <c r="F70" s="515"/>
      <c r="G70" s="515"/>
      <c r="H70" s="515"/>
      <c r="I70" s="515"/>
      <c r="J70" s="422"/>
      <c r="K70" s="422"/>
      <c r="L70" s="293"/>
    </row>
    <row r="71" spans="1:25" ht="64.8" customHeight="1">
      <c r="A71" s="278"/>
      <c r="B71" s="211"/>
      <c r="C71" s="511"/>
      <c r="D71" s="511"/>
      <c r="E71" s="511"/>
      <c r="F71" s="511"/>
      <c r="G71" s="511"/>
      <c r="H71" s="511"/>
      <c r="I71" s="511"/>
      <c r="J71" s="512"/>
      <c r="K71" s="512"/>
      <c r="L71" s="211"/>
    </row>
    <row r="72" spans="1:25" ht="60.6" customHeight="1">
      <c r="A72" s="278"/>
      <c r="B72" s="211"/>
      <c r="C72" s="511"/>
      <c r="D72" s="511"/>
      <c r="E72" s="511"/>
      <c r="F72" s="511"/>
      <c r="G72" s="511"/>
      <c r="H72" s="511"/>
      <c r="I72" s="511"/>
      <c r="J72" s="512"/>
      <c r="K72" s="512"/>
      <c r="L72" s="211"/>
    </row>
    <row r="73" spans="1:25" ht="57.6" customHeight="1">
      <c r="A73" s="264"/>
      <c r="B73" s="211"/>
      <c r="C73" s="511"/>
      <c r="D73" s="511"/>
      <c r="E73" s="511"/>
      <c r="F73" s="511"/>
      <c r="G73" s="511"/>
      <c r="H73" s="511"/>
      <c r="I73" s="511"/>
      <c r="J73" s="512"/>
      <c r="K73" s="512"/>
      <c r="L73" s="211"/>
    </row>
    <row r="74" spans="1:25">
      <c r="A74" s="211"/>
      <c r="B74" s="211"/>
      <c r="C74" s="294"/>
      <c r="D74" s="294"/>
      <c r="E74" s="294"/>
      <c r="F74" s="212"/>
      <c r="G74" s="295"/>
      <c r="H74" s="295"/>
      <c r="I74" s="211"/>
      <c r="J74" s="211"/>
      <c r="K74" s="211"/>
      <c r="L74" s="211"/>
    </row>
    <row r="75" spans="1:25">
      <c r="A75" s="211"/>
      <c r="B75" s="211"/>
      <c r="C75" s="294"/>
      <c r="D75" s="294"/>
      <c r="E75" s="294"/>
      <c r="F75" s="212"/>
      <c r="G75" s="295"/>
      <c r="H75" s="295"/>
      <c r="I75" s="211"/>
      <c r="J75" s="211"/>
      <c r="K75" s="211"/>
      <c r="L75" s="211"/>
    </row>
  </sheetData>
  <mergeCells count="102">
    <mergeCell ref="C73:I73"/>
    <mergeCell ref="J73:K73"/>
    <mergeCell ref="D48:E48"/>
    <mergeCell ref="E2:G2"/>
    <mergeCell ref="A2:C2"/>
    <mergeCell ref="C70:I70"/>
    <mergeCell ref="J70:K70"/>
    <mergeCell ref="C71:I71"/>
    <mergeCell ref="J71:K71"/>
    <mergeCell ref="C72:I72"/>
    <mergeCell ref="J72:K72"/>
    <mergeCell ref="A66:K66"/>
    <mergeCell ref="C67:I67"/>
    <mergeCell ref="J67:K67"/>
    <mergeCell ref="C68:I68"/>
    <mergeCell ref="J68:K68"/>
    <mergeCell ref="C69:I69"/>
    <mergeCell ref="J69:K69"/>
    <mergeCell ref="A60:A62"/>
    <mergeCell ref="B60:B62"/>
    <mergeCell ref="C60:C62"/>
    <mergeCell ref="D60:E62"/>
    <mergeCell ref="A63:A65"/>
    <mergeCell ref="B63:B65"/>
    <mergeCell ref="C63:C65"/>
    <mergeCell ref="D63:E65"/>
    <mergeCell ref="A55:A57"/>
    <mergeCell ref="B55:B57"/>
    <mergeCell ref="C55:C57"/>
    <mergeCell ref="D55:E57"/>
    <mergeCell ref="D58:E58"/>
    <mergeCell ref="A59:H59"/>
    <mergeCell ref="A49:H49"/>
    <mergeCell ref="D50:E50"/>
    <mergeCell ref="D51:E51"/>
    <mergeCell ref="A52:A54"/>
    <mergeCell ref="B52:B54"/>
    <mergeCell ref="C52:C54"/>
    <mergeCell ref="D52:E54"/>
    <mergeCell ref="A34:A36"/>
    <mergeCell ref="B34:B36"/>
    <mergeCell ref="C34:C36"/>
    <mergeCell ref="D34:E36"/>
    <mergeCell ref="A37:A39"/>
    <mergeCell ref="B37:B39"/>
    <mergeCell ref="C37:C39"/>
    <mergeCell ref="D37:E39"/>
    <mergeCell ref="A28:A30"/>
    <mergeCell ref="B28:B30"/>
    <mergeCell ref="C28:C30"/>
    <mergeCell ref="D28:E30"/>
    <mergeCell ref="A31:A33"/>
    <mergeCell ref="B31:B33"/>
    <mergeCell ref="C31:C33"/>
    <mergeCell ref="D31:E33"/>
    <mergeCell ref="A22:A24"/>
    <mergeCell ref="B22:B24"/>
    <mergeCell ref="C22:C24"/>
    <mergeCell ref="D22:E24"/>
    <mergeCell ref="A25:A27"/>
    <mergeCell ref="B25:B27"/>
    <mergeCell ref="C25:C27"/>
    <mergeCell ref="D25:E27"/>
    <mergeCell ref="A18:H18"/>
    <mergeCell ref="A19:A21"/>
    <mergeCell ref="B19:B21"/>
    <mergeCell ref="C19:C21"/>
    <mergeCell ref="D19:E21"/>
    <mergeCell ref="A12:A14"/>
    <mergeCell ref="B12:B14"/>
    <mergeCell ref="C12:C14"/>
    <mergeCell ref="D12:E14"/>
    <mergeCell ref="A15:A17"/>
    <mergeCell ref="B15:B17"/>
    <mergeCell ref="C15:C17"/>
    <mergeCell ref="D15:E17"/>
    <mergeCell ref="W6:X6"/>
    <mergeCell ref="S7:T7"/>
    <mergeCell ref="U7:V7"/>
    <mergeCell ref="W7:X7"/>
    <mergeCell ref="A9:A11"/>
    <mergeCell ref="B9:B11"/>
    <mergeCell ref="C9:C11"/>
    <mergeCell ref="D9:E11"/>
    <mergeCell ref="B6:B8"/>
    <mergeCell ref="C6:C8"/>
    <mergeCell ref="D6:E8"/>
    <mergeCell ref="S6:T6"/>
    <mergeCell ref="U6:V6"/>
    <mergeCell ref="I3:I65"/>
    <mergeCell ref="R3:X3"/>
    <mergeCell ref="S4:T4"/>
    <mergeCell ref="U4:V4"/>
    <mergeCell ref="W4:X4"/>
    <mergeCell ref="A5:H5"/>
    <mergeCell ref="S5:T5"/>
    <mergeCell ref="U5:V5"/>
    <mergeCell ref="W5:X5"/>
    <mergeCell ref="A6:A8"/>
    <mergeCell ref="A1:C1"/>
    <mergeCell ref="F1:H1"/>
    <mergeCell ref="D3:E3"/>
  </mergeCells>
  <conditionalFormatting sqref="A31:B31">
    <cfRule type="duplicateValues" dxfId="34" priority="4"/>
  </conditionalFormatting>
  <conditionalFormatting sqref="A71:B1048576 A60:B60 A3:B4 A22:B22 A28:B28 A6:B6 A34:B34 A55:B55 A9:B9 A7:A8 A10:A11 A63:B63 A61:A62 A25:B25 A23:A24 A26:A27 A29:A30 A50:B52 A35:A37 A58:B58 A56:A57 A64:A65 A67:A68">
    <cfRule type="duplicateValues" dxfId="33" priority="11"/>
  </conditionalFormatting>
  <conditionalFormatting sqref="A71:B1048576 A60:B60 A28:B28 A22:B22 A3:B4 A6:B6 A34:B34 A55:B55 A9:B9 A7:A8 A10:A11 A63:B63 A61:A62 A25:B25 A23:A24 A26:A27 A29:A30 A50:B52 A35:A37 A58:B58 A56:A57 A64:A65 A67:A68">
    <cfRule type="duplicateValues" dxfId="32" priority="10"/>
  </conditionalFormatting>
  <conditionalFormatting sqref="A19:B19 A20:A21">
    <cfRule type="duplicateValues" dxfId="31" priority="9"/>
  </conditionalFormatting>
  <conditionalFormatting sqref="A19:B19">
    <cfRule type="duplicateValues" dxfId="30" priority="8"/>
  </conditionalFormatting>
  <conditionalFormatting sqref="A19:B19">
    <cfRule type="duplicateValues" dxfId="29" priority="7"/>
  </conditionalFormatting>
  <conditionalFormatting sqref="A12:B12 A13:A14">
    <cfRule type="duplicateValues" dxfId="28" priority="12"/>
  </conditionalFormatting>
  <conditionalFormatting sqref="A15:B15 A16:A17">
    <cfRule type="duplicateValues" dxfId="27" priority="13"/>
  </conditionalFormatting>
  <conditionalFormatting sqref="A71:B1048576 A60:B60 A22:B22 A3:B4 A6:B6 A28:B28 A34:B34 A55:B55 A9:B9 A7:A8 A10:A11 A63:B63 A61:A62 A25:B25 A23:A24 A26:A27 A29:A30 A50:B52 A35:A37 A58:B58 A56:A57 A64:A65 A67:A68">
    <cfRule type="duplicateValues" dxfId="26" priority="14"/>
  </conditionalFormatting>
  <conditionalFormatting sqref="A31:B31">
    <cfRule type="duplicateValues" dxfId="25" priority="5"/>
  </conditionalFormatting>
  <conditionalFormatting sqref="A31:B31">
    <cfRule type="duplicateValues" dxfId="24" priority="6"/>
  </conditionalFormatting>
  <conditionalFormatting sqref="A48:B48">
    <cfRule type="duplicateValues" dxfId="23" priority="2"/>
  </conditionalFormatting>
  <conditionalFormatting sqref="A48:B48">
    <cfRule type="duplicateValues" dxfId="22" priority="1"/>
  </conditionalFormatting>
  <conditionalFormatting sqref="A48:B48">
    <cfRule type="duplicateValues" dxfId="21" priority="3"/>
  </conditionalFormatting>
  <pageMargins left="0.23622047244094491" right="0.23622047244094491" top="0.74803149606299213" bottom="0.74803149606299213" header="0.31496062992125984" footer="0.31496062992125984"/>
  <pageSetup paperSize="9" scale="6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8"/>
  <sheetViews>
    <sheetView zoomScale="60" zoomScaleNormal="70" workbookViewId="0">
      <pane xSplit="11" ySplit="3" topLeftCell="L4" activePane="bottomRight" state="frozen"/>
      <selection pane="topRight" activeCell="L1" sqref="L1"/>
      <selection pane="bottomLeft" activeCell="A4" sqref="A4"/>
      <selection pane="bottomRight" activeCell="J47" sqref="J47"/>
    </sheetView>
  </sheetViews>
  <sheetFormatPr defaultColWidth="9" defaultRowHeight="14.4"/>
  <cols>
    <col min="1" max="1" width="19.33203125" style="98" bestFit="1" customWidth="1"/>
    <col min="2" max="2" width="19.109375" style="98" customWidth="1"/>
    <col min="3" max="3" width="23.5546875" style="103" customWidth="1"/>
    <col min="4" max="4" width="59.88671875" style="103" customWidth="1"/>
    <col min="5" max="5" width="22.33203125" style="103" customWidth="1"/>
    <col min="6" max="6" width="10.77734375" style="99" customWidth="1"/>
    <col min="7" max="8" width="10.77734375" style="101" customWidth="1"/>
    <col min="9" max="9" width="9.77734375" style="98" customWidth="1"/>
    <col min="10" max="10" width="19.21875" style="98" customWidth="1"/>
    <col min="11" max="11" width="11.44140625" style="98" bestFit="1" customWidth="1"/>
    <col min="12" max="19" width="10" style="98" customWidth="1"/>
    <col min="20" max="20" width="13.21875" style="98" customWidth="1"/>
    <col min="21" max="21" width="10" style="98" customWidth="1"/>
    <col min="22" max="22" width="20" style="98" customWidth="1"/>
    <col min="23" max="23" width="10" style="98" customWidth="1"/>
    <col min="24" max="24" width="16.33203125" style="98" customWidth="1"/>
    <col min="25" max="211" width="10" style="98" customWidth="1"/>
    <col min="212" max="16384" width="9" style="98"/>
  </cols>
  <sheetData>
    <row r="1" spans="1:26" ht="80.400000000000006" customHeight="1">
      <c r="A1" s="131"/>
      <c r="B1" s="131"/>
      <c r="C1" s="131"/>
      <c r="D1" s="131"/>
      <c r="E1" s="131"/>
      <c r="F1" s="428"/>
      <c r="G1" s="428"/>
      <c r="H1" s="428"/>
      <c r="K1" s="112"/>
      <c r="L1" s="112"/>
    </row>
    <row r="2" spans="1:26" ht="80.400000000000006" customHeight="1">
      <c r="A2" s="259"/>
      <c r="B2" s="432" t="s">
        <v>226</v>
      </c>
      <c r="C2" s="428"/>
      <c r="D2" s="436" t="s">
        <v>225</v>
      </c>
      <c r="E2" s="436"/>
      <c r="F2" s="413" t="s">
        <v>263</v>
      </c>
      <c r="G2" s="413"/>
      <c r="H2" s="413"/>
      <c r="I2" s="159"/>
      <c r="J2" s="148"/>
      <c r="K2" s="211"/>
      <c r="L2" s="211"/>
      <c r="M2" s="211"/>
      <c r="N2" s="211"/>
      <c r="O2" s="211"/>
      <c r="P2" s="211"/>
      <c r="Q2" s="211"/>
      <c r="R2" s="211"/>
      <c r="S2" s="211"/>
      <c r="T2" s="211"/>
      <c r="U2" s="211"/>
      <c r="V2" s="211"/>
      <c r="W2" s="211"/>
      <c r="X2" s="211"/>
      <c r="Y2" s="211"/>
      <c r="Z2" s="211"/>
    </row>
    <row r="3" spans="1:26" ht="33" customHeight="1">
      <c r="A3" s="193" t="s">
        <v>206</v>
      </c>
      <c r="B3" s="279" t="s">
        <v>207</v>
      </c>
      <c r="C3" s="279" t="s">
        <v>64</v>
      </c>
      <c r="D3" s="453" t="s">
        <v>209</v>
      </c>
      <c r="E3" s="453"/>
      <c r="F3" s="195" t="s">
        <v>186</v>
      </c>
      <c r="G3" s="196" t="s">
        <v>187</v>
      </c>
      <c r="H3" s="196" t="s">
        <v>8</v>
      </c>
      <c r="I3" s="229"/>
      <c r="J3" s="149"/>
      <c r="K3" s="208"/>
      <c r="L3" s="209"/>
      <c r="M3" s="209"/>
      <c r="N3" s="209"/>
      <c r="O3" s="209"/>
      <c r="P3" s="209"/>
      <c r="Q3" s="211"/>
      <c r="R3" s="422"/>
      <c r="S3" s="422"/>
      <c r="T3" s="422"/>
      <c r="U3" s="422"/>
      <c r="V3" s="422"/>
      <c r="W3" s="422"/>
      <c r="X3" s="422"/>
      <c r="Y3" s="211"/>
      <c r="Z3" s="211"/>
    </row>
    <row r="4" spans="1:26" ht="19.2" customHeight="1">
      <c r="A4" s="493" t="s">
        <v>307</v>
      </c>
      <c r="B4" s="493"/>
      <c r="C4" s="493"/>
      <c r="D4" s="493"/>
      <c r="E4" s="493"/>
      <c r="F4" s="493"/>
      <c r="G4" s="493"/>
      <c r="H4" s="493"/>
      <c r="I4" s="229"/>
      <c r="J4" s="211"/>
      <c r="K4" s="211"/>
      <c r="L4" s="211"/>
      <c r="M4" s="211"/>
      <c r="N4" s="211"/>
      <c r="O4" s="211"/>
      <c r="P4" s="211"/>
      <c r="Q4" s="211"/>
      <c r="R4" s="264"/>
      <c r="S4" s="422"/>
      <c r="T4" s="422"/>
      <c r="U4" s="490"/>
      <c r="V4" s="422"/>
      <c r="W4" s="490"/>
      <c r="X4" s="422"/>
      <c r="Y4" s="211"/>
      <c r="Z4" s="211"/>
    </row>
    <row r="5" spans="1:26" ht="32.4" customHeight="1" thickBot="1">
      <c r="A5" s="491" t="s">
        <v>281</v>
      </c>
      <c r="B5" s="492"/>
      <c r="C5" s="492"/>
      <c r="D5" s="492"/>
      <c r="E5" s="492"/>
      <c r="F5" s="492"/>
      <c r="G5" s="492"/>
      <c r="H5" s="492"/>
      <c r="I5" s="229"/>
      <c r="J5" s="151"/>
      <c r="K5" s="211"/>
      <c r="L5" s="211"/>
      <c r="M5" s="211"/>
      <c r="N5" s="211"/>
      <c r="O5" s="211"/>
      <c r="P5" s="211"/>
      <c r="Q5" s="211"/>
      <c r="R5" s="264"/>
      <c r="S5" s="476"/>
      <c r="T5" s="476"/>
      <c r="U5" s="476"/>
      <c r="V5" s="476"/>
      <c r="W5" s="476"/>
      <c r="X5" s="476"/>
      <c r="Y5" s="211"/>
      <c r="Z5" s="211"/>
    </row>
    <row r="6" spans="1:26" ht="25.05" customHeight="1">
      <c r="A6" s="497" t="s">
        <v>283</v>
      </c>
      <c r="B6" s="368"/>
      <c r="C6" s="480" t="s">
        <v>285</v>
      </c>
      <c r="D6" s="467" t="s">
        <v>302</v>
      </c>
      <c r="E6" s="468"/>
      <c r="F6" s="454">
        <v>25</v>
      </c>
      <c r="G6" s="457">
        <v>5100</v>
      </c>
      <c r="H6" s="483">
        <f>G6/F6</f>
        <v>204</v>
      </c>
      <c r="I6" s="229"/>
      <c r="J6" s="219"/>
      <c r="K6" s="219"/>
      <c r="L6" s="219"/>
      <c r="M6" s="219"/>
      <c r="N6" s="219"/>
      <c r="O6" s="219"/>
      <c r="P6" s="219"/>
      <c r="Q6" s="211"/>
      <c r="R6" s="264"/>
      <c r="S6" s="476"/>
      <c r="T6" s="476"/>
      <c r="U6" s="476"/>
      <c r="V6" s="476"/>
      <c r="W6" s="476"/>
      <c r="X6" s="476"/>
      <c r="Y6" s="211"/>
      <c r="Z6" s="211"/>
    </row>
    <row r="7" spans="1:26" ht="25.05" customHeight="1">
      <c r="A7" s="498"/>
      <c r="B7" s="369"/>
      <c r="C7" s="481"/>
      <c r="D7" s="469"/>
      <c r="E7" s="470"/>
      <c r="F7" s="455"/>
      <c r="G7" s="458"/>
      <c r="H7" s="484"/>
      <c r="I7" s="229"/>
      <c r="J7" s="219"/>
      <c r="K7" s="219"/>
      <c r="L7" s="219"/>
      <c r="M7" s="219"/>
      <c r="N7" s="219"/>
      <c r="O7" s="219"/>
      <c r="P7" s="219"/>
      <c r="Q7" s="211"/>
      <c r="R7" s="264"/>
      <c r="S7" s="476"/>
      <c r="T7" s="476"/>
      <c r="U7" s="476"/>
      <c r="V7" s="476"/>
      <c r="W7" s="476"/>
      <c r="X7" s="476"/>
      <c r="Y7" s="211"/>
      <c r="Z7" s="211"/>
    </row>
    <row r="8" spans="1:26" ht="25.05" customHeight="1" thickBot="1">
      <c r="A8" s="498"/>
      <c r="B8" s="369"/>
      <c r="C8" s="482"/>
      <c r="D8" s="469"/>
      <c r="E8" s="470"/>
      <c r="F8" s="460"/>
      <c r="G8" s="521"/>
      <c r="H8" s="489"/>
      <c r="I8" s="229"/>
      <c r="J8" s="219"/>
      <c r="K8" s="219"/>
      <c r="L8" s="219"/>
      <c r="M8" s="219"/>
      <c r="N8" s="219"/>
      <c r="O8" s="219"/>
      <c r="P8" s="219"/>
      <c r="Q8" s="211"/>
      <c r="R8" s="211"/>
      <c r="S8" s="211"/>
      <c r="T8" s="211"/>
      <c r="U8" s="211"/>
      <c r="V8" s="211"/>
      <c r="W8" s="211"/>
      <c r="X8" s="211"/>
      <c r="Y8" s="211"/>
      <c r="Z8" s="211"/>
    </row>
    <row r="9" spans="1:26" ht="25.05" customHeight="1">
      <c r="A9" s="498"/>
      <c r="B9" s="369"/>
      <c r="C9" s="477" t="s">
        <v>317</v>
      </c>
      <c r="D9" s="469"/>
      <c r="E9" s="470"/>
      <c r="F9" s="454">
        <v>25</v>
      </c>
      <c r="G9" s="486">
        <v>5040</v>
      </c>
      <c r="H9" s="483">
        <f>G9/F9</f>
        <v>201.6</v>
      </c>
      <c r="I9" s="229"/>
      <c r="J9" s="212"/>
      <c r="K9" s="213"/>
      <c r="L9" s="214"/>
      <c r="M9" s="215"/>
      <c r="N9" s="215"/>
      <c r="O9" s="215"/>
      <c r="P9" s="215"/>
      <c r="Q9" s="211"/>
      <c r="R9" s="211"/>
      <c r="S9" s="211"/>
      <c r="T9" s="211"/>
      <c r="U9" s="211"/>
      <c r="V9" s="211"/>
      <c r="W9" s="211"/>
      <c r="X9" s="211"/>
      <c r="Y9" s="211"/>
      <c r="Z9" s="211"/>
    </row>
    <row r="10" spans="1:26" ht="25.05" customHeight="1">
      <c r="A10" s="498"/>
      <c r="B10" s="369"/>
      <c r="C10" s="478"/>
      <c r="D10" s="469"/>
      <c r="E10" s="470"/>
      <c r="F10" s="455"/>
      <c r="G10" s="487"/>
      <c r="H10" s="484"/>
      <c r="I10" s="229"/>
      <c r="J10" s="212"/>
      <c r="K10" s="213"/>
      <c r="L10" s="214"/>
      <c r="M10" s="215"/>
      <c r="N10" s="215"/>
      <c r="O10" s="215"/>
      <c r="P10" s="215"/>
      <c r="Q10" s="211"/>
      <c r="R10" s="211"/>
      <c r="S10" s="211"/>
      <c r="T10" s="211"/>
      <c r="U10" s="211"/>
      <c r="V10" s="211"/>
      <c r="W10" s="211"/>
      <c r="X10" s="211"/>
      <c r="Y10" s="211"/>
      <c r="Z10" s="211"/>
    </row>
    <row r="11" spans="1:26" ht="25.05" customHeight="1" thickBot="1">
      <c r="A11" s="499"/>
      <c r="B11" s="370"/>
      <c r="C11" s="479"/>
      <c r="D11" s="469"/>
      <c r="E11" s="470"/>
      <c r="F11" s="460"/>
      <c r="G11" s="488"/>
      <c r="H11" s="489"/>
      <c r="I11" s="229"/>
      <c r="J11" s="212"/>
      <c r="K11" s="213"/>
      <c r="L11" s="214"/>
      <c r="M11" s="215"/>
      <c r="N11" s="215"/>
      <c r="O11" s="215"/>
      <c r="P11" s="215"/>
      <c r="Q11" s="211"/>
      <c r="R11" s="211"/>
      <c r="S11" s="211"/>
      <c r="T11" s="211"/>
      <c r="U11" s="211"/>
      <c r="V11" s="211"/>
      <c r="W11" s="211"/>
      <c r="X11" s="211"/>
      <c r="Y11" s="211"/>
      <c r="Z11" s="211"/>
    </row>
    <row r="12" spans="1:26" ht="25.05" customHeight="1">
      <c r="A12" s="447" t="s">
        <v>283</v>
      </c>
      <c r="B12" s="368"/>
      <c r="C12" s="473" t="s">
        <v>286</v>
      </c>
      <c r="D12" s="469"/>
      <c r="E12" s="470"/>
      <c r="F12" s="274">
        <v>1</v>
      </c>
      <c r="G12" s="268">
        <v>168</v>
      </c>
      <c r="H12" s="271">
        <f>G12/F12</f>
        <v>168</v>
      </c>
      <c r="I12" s="229"/>
      <c r="J12" s="212"/>
      <c r="K12" s="213"/>
      <c r="L12" s="214"/>
      <c r="M12" s="215"/>
      <c r="N12" s="215"/>
      <c r="O12" s="215"/>
      <c r="P12" s="215"/>
      <c r="Q12" s="211"/>
      <c r="R12" s="211"/>
      <c r="S12" s="211"/>
      <c r="T12" s="211"/>
      <c r="U12" s="211"/>
      <c r="V12" s="211"/>
      <c r="W12" s="211"/>
      <c r="X12" s="211"/>
      <c r="Y12" s="211"/>
      <c r="Z12" s="211"/>
    </row>
    <row r="13" spans="1:26" ht="25.05" customHeight="1">
      <c r="A13" s="448"/>
      <c r="B13" s="369"/>
      <c r="C13" s="474"/>
      <c r="D13" s="469"/>
      <c r="E13" s="470"/>
      <c r="F13" s="207">
        <v>2.4</v>
      </c>
      <c r="G13" s="269">
        <v>374.4</v>
      </c>
      <c r="H13" s="272">
        <f t="shared" ref="H13:H17" si="0">G13/F13</f>
        <v>156</v>
      </c>
      <c r="I13" s="229"/>
      <c r="J13" s="212"/>
      <c r="K13" s="213"/>
      <c r="L13" s="214"/>
      <c r="M13" s="215"/>
      <c r="N13" s="215"/>
      <c r="O13" s="215"/>
      <c r="P13" s="215"/>
      <c r="Q13" s="211"/>
      <c r="R13" s="211"/>
      <c r="S13" s="211"/>
      <c r="T13" s="211"/>
      <c r="U13" s="211"/>
      <c r="V13" s="211"/>
      <c r="W13" s="211"/>
      <c r="X13" s="211"/>
      <c r="Y13" s="211"/>
      <c r="Z13" s="211"/>
    </row>
    <row r="14" spans="1:26" ht="25.05" customHeight="1" thickBot="1">
      <c r="A14" s="448"/>
      <c r="B14" s="369"/>
      <c r="C14" s="475"/>
      <c r="D14" s="469"/>
      <c r="E14" s="470"/>
      <c r="F14" s="276">
        <v>25</v>
      </c>
      <c r="G14" s="270">
        <v>3150</v>
      </c>
      <c r="H14" s="273">
        <f t="shared" si="0"/>
        <v>126</v>
      </c>
      <c r="I14" s="229"/>
      <c r="J14" s="212"/>
      <c r="K14" s="213"/>
      <c r="L14" s="214"/>
      <c r="M14" s="215"/>
      <c r="N14" s="215"/>
      <c r="O14" s="215"/>
      <c r="P14" s="215"/>
      <c r="Q14" s="211"/>
      <c r="R14" s="211"/>
      <c r="S14" s="211"/>
      <c r="T14" s="211"/>
      <c r="U14" s="211"/>
      <c r="V14" s="211"/>
      <c r="W14" s="211"/>
      <c r="X14" s="211"/>
      <c r="Y14" s="211"/>
      <c r="Z14" s="211"/>
    </row>
    <row r="15" spans="1:26" ht="25.05" customHeight="1">
      <c r="A15" s="448"/>
      <c r="B15" s="369"/>
      <c r="C15" s="473" t="s">
        <v>287</v>
      </c>
      <c r="D15" s="469"/>
      <c r="E15" s="470"/>
      <c r="F15" s="274">
        <v>1</v>
      </c>
      <c r="G15" s="268">
        <v>126</v>
      </c>
      <c r="H15" s="271">
        <f>G15/F15</f>
        <v>126</v>
      </c>
      <c r="I15" s="229"/>
      <c r="J15" s="219"/>
      <c r="K15" s="219"/>
      <c r="L15" s="219"/>
      <c r="M15" s="219"/>
      <c r="N15" s="219"/>
      <c r="O15" s="219"/>
      <c r="P15" s="219"/>
      <c r="Q15" s="211"/>
      <c r="R15" s="211"/>
      <c r="S15" s="211"/>
      <c r="T15" s="211"/>
      <c r="U15" s="211"/>
      <c r="V15" s="211"/>
      <c r="W15" s="211"/>
      <c r="X15" s="211"/>
      <c r="Y15" s="211"/>
      <c r="Z15" s="211"/>
    </row>
    <row r="16" spans="1:26" ht="25.05" customHeight="1">
      <c r="A16" s="448"/>
      <c r="B16" s="369"/>
      <c r="C16" s="474"/>
      <c r="D16" s="469"/>
      <c r="E16" s="470"/>
      <c r="F16" s="207">
        <v>2.4</v>
      </c>
      <c r="G16" s="269">
        <v>288</v>
      </c>
      <c r="H16" s="272">
        <f t="shared" si="0"/>
        <v>120</v>
      </c>
      <c r="I16" s="229"/>
      <c r="J16" s="219"/>
      <c r="K16" s="219"/>
      <c r="L16" s="219"/>
      <c r="M16" s="219"/>
      <c r="N16" s="219"/>
      <c r="O16" s="219"/>
      <c r="P16" s="219"/>
      <c r="Q16" s="211"/>
      <c r="R16" s="211"/>
      <c r="S16" s="211"/>
      <c r="T16" s="211"/>
      <c r="U16" s="211"/>
      <c r="V16" s="211"/>
      <c r="W16" s="211"/>
      <c r="X16" s="211"/>
      <c r="Y16" s="211"/>
      <c r="Z16" s="211"/>
    </row>
    <row r="17" spans="1:26" ht="25.05" customHeight="1" thickBot="1">
      <c r="A17" s="449"/>
      <c r="B17" s="370"/>
      <c r="C17" s="475"/>
      <c r="D17" s="471"/>
      <c r="E17" s="472"/>
      <c r="F17" s="276">
        <v>25</v>
      </c>
      <c r="G17" s="270">
        <v>2400</v>
      </c>
      <c r="H17" s="273">
        <f t="shared" si="0"/>
        <v>96</v>
      </c>
      <c r="I17" s="229"/>
      <c r="J17" s="219"/>
      <c r="K17" s="219"/>
      <c r="L17" s="219"/>
      <c r="M17" s="219"/>
      <c r="N17" s="219"/>
      <c r="O17" s="219"/>
      <c r="P17" s="219"/>
      <c r="Q17" s="211"/>
      <c r="R17" s="211"/>
      <c r="S17" s="211"/>
      <c r="T17" s="211"/>
      <c r="U17" s="211"/>
      <c r="V17" s="211"/>
      <c r="W17" s="211"/>
      <c r="X17" s="211"/>
      <c r="Y17" s="211"/>
      <c r="Z17" s="211"/>
    </row>
    <row r="18" spans="1:26" s="155" customFormat="1" ht="25.05" customHeight="1">
      <c r="A18" s="447" t="s">
        <v>282</v>
      </c>
      <c r="B18" s="368"/>
      <c r="C18" s="417" t="s">
        <v>288</v>
      </c>
      <c r="D18" s="461" t="s">
        <v>304</v>
      </c>
      <c r="E18" s="518"/>
      <c r="F18" s="494">
        <v>25</v>
      </c>
      <c r="G18" s="486">
        <v>3150</v>
      </c>
      <c r="H18" s="483">
        <f>G18/F18</f>
        <v>126</v>
      </c>
      <c r="I18" s="229"/>
      <c r="J18" s="147"/>
      <c r="K18" s="147"/>
      <c r="L18" s="147"/>
      <c r="M18" s="147"/>
      <c r="N18" s="147"/>
      <c r="O18" s="147"/>
      <c r="P18" s="147"/>
      <c r="Q18" s="277"/>
      <c r="R18" s="277"/>
      <c r="S18" s="277"/>
      <c r="T18" s="277"/>
      <c r="U18" s="277"/>
      <c r="V18" s="277"/>
      <c r="W18" s="277"/>
      <c r="X18" s="277"/>
      <c r="Y18" s="277"/>
      <c r="Z18" s="277"/>
    </row>
    <row r="19" spans="1:26" s="155" customFormat="1" ht="25.05" customHeight="1">
      <c r="A19" s="448"/>
      <c r="B19" s="369"/>
      <c r="C19" s="424"/>
      <c r="D19" s="463"/>
      <c r="E19" s="519"/>
      <c r="F19" s="495"/>
      <c r="G19" s="487"/>
      <c r="H19" s="484"/>
      <c r="I19" s="229"/>
      <c r="J19" s="147"/>
      <c r="K19" s="147"/>
      <c r="L19" s="147"/>
      <c r="M19" s="147"/>
      <c r="N19" s="147"/>
      <c r="O19" s="147"/>
      <c r="P19" s="147"/>
      <c r="Q19" s="277"/>
      <c r="R19" s="277"/>
      <c r="S19" s="277"/>
      <c r="T19" s="277"/>
      <c r="U19" s="277"/>
      <c r="V19" s="277"/>
      <c r="W19" s="277"/>
      <c r="X19" s="277"/>
      <c r="Y19" s="277"/>
      <c r="Z19" s="277"/>
    </row>
    <row r="20" spans="1:26" s="155" customFormat="1" ht="25.05" customHeight="1" thickBot="1">
      <c r="A20" s="448"/>
      <c r="B20" s="369"/>
      <c r="C20" s="373"/>
      <c r="D20" s="463"/>
      <c r="E20" s="519"/>
      <c r="F20" s="496"/>
      <c r="G20" s="488"/>
      <c r="H20" s="489"/>
      <c r="I20" s="229"/>
      <c r="J20" s="147"/>
      <c r="K20" s="147"/>
      <c r="L20" s="147"/>
      <c r="M20" s="147"/>
      <c r="N20" s="147"/>
      <c r="O20" s="147"/>
      <c r="P20" s="147"/>
      <c r="Q20" s="277"/>
      <c r="R20" s="277"/>
      <c r="S20" s="277"/>
      <c r="T20" s="277"/>
      <c r="U20" s="277"/>
      <c r="V20" s="277"/>
      <c r="W20" s="277"/>
      <c r="X20" s="277"/>
      <c r="Y20" s="277"/>
      <c r="Z20" s="277"/>
    </row>
    <row r="21" spans="1:26" s="155" customFormat="1" ht="25.05" customHeight="1">
      <c r="A21" s="448"/>
      <c r="B21" s="369"/>
      <c r="C21" s="417" t="s">
        <v>289</v>
      </c>
      <c r="D21" s="463"/>
      <c r="E21" s="519"/>
      <c r="F21" s="454">
        <v>25</v>
      </c>
      <c r="G21" s="486">
        <v>2400</v>
      </c>
      <c r="H21" s="483">
        <f>G21/F21</f>
        <v>96</v>
      </c>
      <c r="I21" s="229"/>
      <c r="J21" s="277"/>
      <c r="K21" s="216"/>
      <c r="L21" s="216"/>
      <c r="M21" s="217"/>
      <c r="N21" s="217"/>
      <c r="O21" s="217"/>
      <c r="P21" s="217"/>
      <c r="Q21" s="277"/>
      <c r="R21" s="277"/>
      <c r="S21" s="277"/>
      <c r="T21" s="277"/>
      <c r="U21" s="277"/>
      <c r="V21" s="277"/>
      <c r="W21" s="277"/>
      <c r="X21" s="277"/>
      <c r="Y21" s="277"/>
      <c r="Z21" s="277"/>
    </row>
    <row r="22" spans="1:26" s="155" customFormat="1" ht="25.05" customHeight="1">
      <c r="A22" s="448"/>
      <c r="B22" s="369"/>
      <c r="C22" s="424"/>
      <c r="D22" s="463"/>
      <c r="E22" s="519"/>
      <c r="F22" s="455"/>
      <c r="G22" s="487"/>
      <c r="H22" s="484"/>
      <c r="I22" s="229"/>
      <c r="J22" s="277"/>
      <c r="K22" s="216"/>
      <c r="L22" s="216"/>
      <c r="M22" s="217"/>
      <c r="N22" s="217"/>
      <c r="O22" s="217"/>
      <c r="P22" s="217"/>
      <c r="Q22" s="277"/>
      <c r="R22" s="277"/>
      <c r="S22" s="277"/>
      <c r="T22" s="277"/>
      <c r="U22" s="277"/>
      <c r="V22" s="277"/>
      <c r="W22" s="277"/>
      <c r="X22" s="277"/>
      <c r="Y22" s="277"/>
      <c r="Z22" s="277"/>
    </row>
    <row r="23" spans="1:26" s="155" customFormat="1" ht="25.05" customHeight="1" thickBot="1">
      <c r="A23" s="449"/>
      <c r="B23" s="370"/>
      <c r="C23" s="373"/>
      <c r="D23" s="465"/>
      <c r="E23" s="520"/>
      <c r="F23" s="460"/>
      <c r="G23" s="488"/>
      <c r="H23" s="489"/>
      <c r="I23" s="229"/>
      <c r="J23" s="277"/>
      <c r="K23" s="216"/>
      <c r="L23" s="216"/>
      <c r="M23" s="217"/>
      <c r="N23" s="217"/>
      <c r="O23" s="217"/>
      <c r="P23" s="217"/>
      <c r="Q23" s="277"/>
      <c r="R23" s="277"/>
      <c r="S23" s="277"/>
      <c r="T23" s="277"/>
      <c r="U23" s="277"/>
      <c r="V23" s="277"/>
      <c r="W23" s="277"/>
      <c r="X23" s="277"/>
      <c r="Y23" s="277"/>
      <c r="Z23" s="277"/>
    </row>
    <row r="24" spans="1:26" s="155" customFormat="1" ht="25.05" customHeight="1">
      <c r="A24" s="447" t="s">
        <v>299</v>
      </c>
      <c r="B24" s="368"/>
      <c r="C24" s="450" t="s">
        <v>300</v>
      </c>
      <c r="D24" s="461" t="s">
        <v>303</v>
      </c>
      <c r="E24" s="518"/>
      <c r="F24" s="454">
        <v>30</v>
      </c>
      <c r="G24" s="486">
        <v>4860</v>
      </c>
      <c r="H24" s="483">
        <f>G24/F24</f>
        <v>162</v>
      </c>
      <c r="I24" s="229"/>
      <c r="J24" s="277"/>
      <c r="K24" s="216"/>
      <c r="L24" s="216"/>
      <c r="M24" s="217"/>
      <c r="N24" s="217"/>
      <c r="O24" s="217"/>
      <c r="P24" s="217"/>
      <c r="Q24" s="277"/>
      <c r="R24" s="277"/>
      <c r="S24" s="277"/>
      <c r="T24" s="277"/>
      <c r="U24" s="277"/>
      <c r="V24" s="277"/>
      <c r="W24" s="277"/>
      <c r="X24" s="277"/>
      <c r="Y24" s="277"/>
      <c r="Z24" s="277"/>
    </row>
    <row r="25" spans="1:26" s="155" customFormat="1" ht="25.05" customHeight="1">
      <c r="A25" s="448"/>
      <c r="B25" s="369"/>
      <c r="C25" s="451"/>
      <c r="D25" s="463"/>
      <c r="E25" s="519"/>
      <c r="F25" s="455"/>
      <c r="G25" s="487"/>
      <c r="H25" s="484"/>
      <c r="I25" s="229"/>
      <c r="J25" s="277"/>
      <c r="K25" s="216"/>
      <c r="L25" s="216"/>
      <c r="M25" s="217"/>
      <c r="N25" s="217"/>
      <c r="O25" s="217"/>
      <c r="P25" s="217"/>
      <c r="Q25" s="277"/>
      <c r="R25" s="277"/>
      <c r="S25" s="277"/>
      <c r="T25" s="277"/>
      <c r="U25" s="277"/>
      <c r="V25" s="277"/>
      <c r="W25" s="277"/>
      <c r="X25" s="277"/>
      <c r="Y25" s="277"/>
      <c r="Z25" s="277"/>
    </row>
    <row r="26" spans="1:26" s="155" customFormat="1" ht="25.05" customHeight="1" thickBot="1">
      <c r="A26" s="448"/>
      <c r="B26" s="369"/>
      <c r="C26" s="452"/>
      <c r="D26" s="463"/>
      <c r="E26" s="519"/>
      <c r="F26" s="460"/>
      <c r="G26" s="488"/>
      <c r="H26" s="489"/>
      <c r="I26" s="229"/>
      <c r="J26" s="277"/>
      <c r="K26" s="216"/>
      <c r="L26" s="216"/>
      <c r="M26" s="217"/>
      <c r="N26" s="217"/>
      <c r="O26" s="217"/>
      <c r="P26" s="217"/>
      <c r="Q26" s="277"/>
      <c r="R26" s="277"/>
      <c r="S26" s="277"/>
      <c r="T26" s="277"/>
      <c r="U26" s="277"/>
      <c r="V26" s="277"/>
      <c r="W26" s="277"/>
      <c r="X26" s="277"/>
      <c r="Y26" s="277"/>
      <c r="Z26" s="277"/>
    </row>
    <row r="27" spans="1:26" s="155" customFormat="1" ht="25.05" customHeight="1">
      <c r="A27" s="448"/>
      <c r="B27" s="369"/>
      <c r="C27" s="450" t="s">
        <v>301</v>
      </c>
      <c r="D27" s="463"/>
      <c r="E27" s="519"/>
      <c r="F27" s="454">
        <v>30</v>
      </c>
      <c r="G27" s="486">
        <v>4860</v>
      </c>
      <c r="H27" s="483">
        <f t="shared" ref="H27:H57" si="1">G27/F27</f>
        <v>162</v>
      </c>
      <c r="I27" s="229"/>
      <c r="J27" s="277"/>
      <c r="K27" s="216"/>
      <c r="L27" s="216"/>
      <c r="M27" s="217"/>
      <c r="N27" s="217"/>
      <c r="O27" s="217"/>
      <c r="P27" s="217"/>
      <c r="Q27" s="277"/>
      <c r="R27" s="277"/>
      <c r="S27" s="277"/>
      <c r="T27" s="277"/>
      <c r="U27" s="277"/>
      <c r="V27" s="277"/>
      <c r="W27" s="277"/>
      <c r="X27" s="277"/>
      <c r="Y27" s="277"/>
      <c r="Z27" s="277"/>
    </row>
    <row r="28" spans="1:26" s="155" customFormat="1" ht="25.05" customHeight="1">
      <c r="A28" s="448"/>
      <c r="B28" s="369"/>
      <c r="C28" s="451"/>
      <c r="D28" s="463"/>
      <c r="E28" s="519"/>
      <c r="F28" s="455"/>
      <c r="G28" s="487"/>
      <c r="H28" s="484"/>
      <c r="I28" s="229"/>
      <c r="J28" s="277"/>
      <c r="K28" s="216"/>
      <c r="L28" s="216"/>
      <c r="M28" s="217"/>
      <c r="N28" s="217"/>
      <c r="O28" s="217"/>
      <c r="P28" s="217"/>
      <c r="Q28" s="277"/>
      <c r="R28" s="277"/>
      <c r="S28" s="277"/>
      <c r="T28" s="277"/>
      <c r="U28" s="277"/>
      <c r="V28" s="277"/>
      <c r="W28" s="277"/>
      <c r="X28" s="277"/>
      <c r="Y28" s="277"/>
      <c r="Z28" s="277"/>
    </row>
    <row r="29" spans="1:26" s="155" customFormat="1" ht="25.05" customHeight="1" thickBot="1">
      <c r="A29" s="449"/>
      <c r="B29" s="370"/>
      <c r="C29" s="452"/>
      <c r="D29" s="465"/>
      <c r="E29" s="520"/>
      <c r="F29" s="460"/>
      <c r="G29" s="488"/>
      <c r="H29" s="489"/>
      <c r="I29" s="229"/>
      <c r="J29" s="277"/>
      <c r="K29" s="216"/>
      <c r="L29" s="216"/>
      <c r="M29" s="217"/>
      <c r="N29" s="217"/>
      <c r="O29" s="217"/>
      <c r="P29" s="217"/>
      <c r="Q29" s="277"/>
      <c r="R29" s="277"/>
      <c r="S29" s="277"/>
      <c r="T29" s="277"/>
      <c r="U29" s="277"/>
      <c r="V29" s="277"/>
      <c r="W29" s="277"/>
      <c r="X29" s="277"/>
      <c r="Y29" s="277"/>
      <c r="Z29" s="277"/>
    </row>
    <row r="30" spans="1:26" s="155" customFormat="1" ht="25.05" customHeight="1">
      <c r="A30" s="447" t="s">
        <v>284</v>
      </c>
      <c r="B30" s="368"/>
      <c r="C30" s="417" t="s">
        <v>290</v>
      </c>
      <c r="D30" s="461" t="s">
        <v>305</v>
      </c>
      <c r="E30" s="518"/>
      <c r="F30" s="274">
        <v>1</v>
      </c>
      <c r="G30" s="268">
        <v>240</v>
      </c>
      <c r="H30" s="271">
        <f t="shared" si="1"/>
        <v>240</v>
      </c>
      <c r="I30" s="229"/>
      <c r="J30" s="277"/>
      <c r="K30" s="216"/>
      <c r="L30" s="216"/>
      <c r="M30" s="217"/>
      <c r="N30" s="217"/>
      <c r="O30" s="217"/>
      <c r="P30" s="217"/>
      <c r="Q30" s="277"/>
      <c r="R30" s="277"/>
      <c r="S30" s="277"/>
      <c r="T30" s="277"/>
      <c r="U30" s="277"/>
      <c r="V30" s="277"/>
      <c r="W30" s="277"/>
      <c r="X30" s="277"/>
      <c r="Y30" s="277"/>
      <c r="Z30" s="277"/>
    </row>
    <row r="31" spans="1:26" s="155" customFormat="1" ht="25.05" customHeight="1">
      <c r="A31" s="448"/>
      <c r="B31" s="369"/>
      <c r="C31" s="418"/>
      <c r="D31" s="463"/>
      <c r="E31" s="519"/>
      <c r="F31" s="275">
        <v>2.4</v>
      </c>
      <c r="G31" s="269">
        <v>547.20000000000005</v>
      </c>
      <c r="H31" s="272">
        <f t="shared" si="1"/>
        <v>228.00000000000003</v>
      </c>
      <c r="I31" s="229"/>
      <c r="J31" s="277"/>
      <c r="K31" s="216"/>
      <c r="L31" s="216"/>
      <c r="M31" s="217"/>
      <c r="N31" s="217"/>
      <c r="O31" s="217"/>
      <c r="P31" s="217"/>
      <c r="Q31" s="277"/>
      <c r="R31" s="277"/>
      <c r="S31" s="277"/>
      <c r="T31" s="277"/>
      <c r="U31" s="277"/>
      <c r="V31" s="277"/>
      <c r="W31" s="277"/>
      <c r="X31" s="277"/>
      <c r="Y31" s="277"/>
      <c r="Z31" s="277"/>
    </row>
    <row r="32" spans="1:26" s="155" customFormat="1" ht="25.05" customHeight="1" thickBot="1">
      <c r="A32" s="448"/>
      <c r="B32" s="369"/>
      <c r="C32" s="419"/>
      <c r="D32" s="463"/>
      <c r="E32" s="519"/>
      <c r="F32" s="276">
        <v>25</v>
      </c>
      <c r="G32" s="270">
        <v>4500</v>
      </c>
      <c r="H32" s="273">
        <f t="shared" si="1"/>
        <v>180</v>
      </c>
      <c r="I32" s="229"/>
      <c r="J32" s="277"/>
      <c r="K32" s="216"/>
      <c r="L32" s="216"/>
      <c r="M32" s="217"/>
      <c r="N32" s="217"/>
      <c r="O32" s="217"/>
      <c r="P32" s="217"/>
      <c r="Q32" s="277"/>
      <c r="R32" s="277"/>
      <c r="S32" s="277"/>
      <c r="T32" s="277"/>
      <c r="U32" s="277"/>
      <c r="V32" s="277"/>
      <c r="W32" s="277"/>
      <c r="X32" s="277"/>
      <c r="Y32" s="277"/>
      <c r="Z32" s="277"/>
    </row>
    <row r="33" spans="1:26" s="155" customFormat="1" ht="25.05" customHeight="1">
      <c r="A33" s="448"/>
      <c r="B33" s="369"/>
      <c r="C33" s="417" t="s">
        <v>291</v>
      </c>
      <c r="D33" s="463"/>
      <c r="E33" s="519"/>
      <c r="F33" s="274">
        <v>1</v>
      </c>
      <c r="G33" s="268">
        <v>204</v>
      </c>
      <c r="H33" s="271">
        <f t="shared" si="1"/>
        <v>204</v>
      </c>
      <c r="I33" s="229"/>
      <c r="J33" s="277"/>
      <c r="K33" s="216"/>
      <c r="L33" s="216"/>
      <c r="M33" s="217"/>
      <c r="N33" s="217"/>
      <c r="O33" s="217"/>
      <c r="P33" s="217"/>
      <c r="Q33" s="277"/>
      <c r="R33" s="277"/>
      <c r="S33" s="277"/>
      <c r="T33" s="277"/>
      <c r="U33" s="277"/>
      <c r="V33" s="277"/>
      <c r="W33" s="277"/>
      <c r="X33" s="277"/>
      <c r="Y33" s="277"/>
      <c r="Z33" s="277"/>
    </row>
    <row r="34" spans="1:26" s="155" customFormat="1" ht="25.05" customHeight="1">
      <c r="A34" s="448"/>
      <c r="B34" s="369"/>
      <c r="C34" s="424"/>
      <c r="D34" s="463"/>
      <c r="E34" s="519"/>
      <c r="F34" s="275">
        <v>2.4</v>
      </c>
      <c r="G34" s="269">
        <v>480</v>
      </c>
      <c r="H34" s="272">
        <f t="shared" si="1"/>
        <v>200</v>
      </c>
      <c r="I34" s="229"/>
      <c r="J34" s="277"/>
      <c r="K34" s="216"/>
      <c r="L34" s="216"/>
      <c r="M34" s="217"/>
      <c r="N34" s="217"/>
      <c r="O34" s="217"/>
      <c r="P34" s="217"/>
      <c r="Q34" s="277"/>
      <c r="R34" s="277"/>
      <c r="S34" s="277"/>
      <c r="T34" s="277"/>
      <c r="U34" s="277"/>
      <c r="V34" s="277"/>
      <c r="W34" s="277"/>
      <c r="X34" s="277"/>
      <c r="Y34" s="277"/>
      <c r="Z34" s="277"/>
    </row>
    <row r="35" spans="1:26" s="155" customFormat="1" ht="25.05" customHeight="1" thickBot="1">
      <c r="A35" s="449"/>
      <c r="B35" s="370"/>
      <c r="C35" s="373"/>
      <c r="D35" s="465"/>
      <c r="E35" s="520"/>
      <c r="F35" s="276">
        <v>25</v>
      </c>
      <c r="G35" s="270">
        <v>4050</v>
      </c>
      <c r="H35" s="273">
        <f t="shared" si="1"/>
        <v>162</v>
      </c>
      <c r="I35" s="229"/>
      <c r="J35" s="277"/>
      <c r="K35" s="216"/>
      <c r="L35" s="216"/>
      <c r="M35" s="217"/>
      <c r="N35" s="217"/>
      <c r="O35" s="217"/>
      <c r="P35" s="217"/>
      <c r="Q35" s="277"/>
      <c r="R35" s="277"/>
      <c r="S35" s="277"/>
      <c r="T35" s="277"/>
      <c r="U35" s="277"/>
      <c r="V35" s="277"/>
      <c r="W35" s="277"/>
      <c r="X35" s="277"/>
      <c r="Y35" s="277"/>
      <c r="Z35" s="277"/>
    </row>
    <row r="36" spans="1:26" s="155" customFormat="1" ht="25.05" customHeight="1">
      <c r="A36" s="447" t="s">
        <v>292</v>
      </c>
      <c r="B36" s="368"/>
      <c r="C36" s="417" t="s">
        <v>293</v>
      </c>
      <c r="D36" s="461" t="s">
        <v>306</v>
      </c>
      <c r="E36" s="518"/>
      <c r="F36" s="274">
        <v>1</v>
      </c>
      <c r="G36" s="268">
        <v>120</v>
      </c>
      <c r="H36" s="271">
        <f t="shared" si="1"/>
        <v>120</v>
      </c>
      <c r="I36" s="229"/>
      <c r="J36" s="277"/>
      <c r="K36" s="216"/>
      <c r="L36" s="216"/>
      <c r="M36" s="217"/>
      <c r="N36" s="217"/>
      <c r="O36" s="217"/>
      <c r="P36" s="217"/>
      <c r="Q36" s="277"/>
      <c r="R36" s="277"/>
      <c r="S36" s="277"/>
      <c r="T36" s="277"/>
      <c r="U36" s="277"/>
      <c r="V36" s="277"/>
      <c r="W36" s="277"/>
      <c r="X36" s="277"/>
      <c r="Y36" s="277"/>
      <c r="Z36" s="277"/>
    </row>
    <row r="37" spans="1:26" s="155" customFormat="1" ht="25.05" customHeight="1">
      <c r="A37" s="448"/>
      <c r="B37" s="369"/>
      <c r="C37" s="424"/>
      <c r="D37" s="463"/>
      <c r="E37" s="519"/>
      <c r="F37" s="275">
        <v>2.4</v>
      </c>
      <c r="G37" s="269">
        <v>276</v>
      </c>
      <c r="H37" s="272">
        <f t="shared" si="1"/>
        <v>115</v>
      </c>
      <c r="I37" s="229"/>
      <c r="J37" s="277"/>
      <c r="K37" s="216"/>
      <c r="L37" s="216"/>
      <c r="M37" s="217"/>
      <c r="N37" s="217"/>
      <c r="O37" s="217"/>
      <c r="P37" s="217"/>
      <c r="Q37" s="277"/>
      <c r="R37" s="277"/>
      <c r="S37" s="277"/>
      <c r="T37" s="277"/>
      <c r="U37" s="277"/>
      <c r="V37" s="277"/>
      <c r="W37" s="277"/>
      <c r="X37" s="277"/>
      <c r="Y37" s="277"/>
      <c r="Z37" s="277"/>
    </row>
    <row r="38" spans="1:26" s="155" customFormat="1" ht="25.05" customHeight="1" thickBot="1">
      <c r="A38" s="448"/>
      <c r="B38" s="369"/>
      <c r="C38" s="373"/>
      <c r="D38" s="463"/>
      <c r="E38" s="519"/>
      <c r="F38" s="276">
        <v>25</v>
      </c>
      <c r="G38" s="270">
        <v>2250</v>
      </c>
      <c r="H38" s="273">
        <f t="shared" si="1"/>
        <v>90</v>
      </c>
      <c r="I38" s="229"/>
      <c r="J38" s="277"/>
      <c r="K38" s="216"/>
      <c r="L38" s="216"/>
      <c r="M38" s="217"/>
      <c r="N38" s="217"/>
      <c r="O38" s="217"/>
      <c r="P38" s="217"/>
      <c r="Q38" s="277"/>
      <c r="R38" s="277"/>
      <c r="S38" s="277"/>
      <c r="T38" s="277"/>
      <c r="U38" s="277"/>
      <c r="V38" s="277"/>
      <c r="W38" s="277"/>
      <c r="X38" s="277"/>
      <c r="Y38" s="277"/>
      <c r="Z38" s="277"/>
    </row>
    <row r="39" spans="1:26" s="155" customFormat="1" ht="25.05" customHeight="1">
      <c r="A39" s="448"/>
      <c r="B39" s="369"/>
      <c r="C39" s="417" t="s">
        <v>294</v>
      </c>
      <c r="D39" s="463"/>
      <c r="E39" s="519"/>
      <c r="F39" s="274">
        <v>1</v>
      </c>
      <c r="G39" s="268">
        <v>120</v>
      </c>
      <c r="H39" s="271">
        <f>G39/F39</f>
        <v>120</v>
      </c>
      <c r="I39" s="229"/>
      <c r="J39" s="277"/>
      <c r="K39" s="216"/>
      <c r="L39" s="216"/>
      <c r="M39" s="217"/>
      <c r="N39" s="217"/>
      <c r="O39" s="217"/>
      <c r="P39" s="217"/>
      <c r="Q39" s="277"/>
      <c r="R39" s="277"/>
      <c r="S39" s="277"/>
      <c r="T39" s="277"/>
      <c r="U39" s="277"/>
      <c r="V39" s="277"/>
      <c r="W39" s="277"/>
      <c r="X39" s="277"/>
      <c r="Y39" s="277"/>
      <c r="Z39" s="277"/>
    </row>
    <row r="40" spans="1:26" s="155" customFormat="1" ht="25.05" customHeight="1">
      <c r="A40" s="448"/>
      <c r="B40" s="369"/>
      <c r="C40" s="418"/>
      <c r="D40" s="463"/>
      <c r="E40" s="519"/>
      <c r="F40" s="275">
        <v>2.4</v>
      </c>
      <c r="G40" s="269">
        <v>276</v>
      </c>
      <c r="H40" s="272">
        <f>G40/F40</f>
        <v>115</v>
      </c>
      <c r="I40" s="229"/>
      <c r="J40" s="277"/>
      <c r="K40" s="216"/>
      <c r="L40" s="216"/>
      <c r="M40" s="217"/>
      <c r="N40" s="217"/>
      <c r="O40" s="217"/>
      <c r="P40" s="217"/>
      <c r="Q40" s="277"/>
      <c r="R40" s="277"/>
      <c r="S40" s="277"/>
      <c r="T40" s="277"/>
      <c r="U40" s="277"/>
      <c r="V40" s="277"/>
      <c r="W40" s="277"/>
      <c r="X40" s="277"/>
      <c r="Y40" s="277"/>
      <c r="Z40" s="277"/>
    </row>
    <row r="41" spans="1:26" s="155" customFormat="1" ht="25.05" customHeight="1" thickBot="1">
      <c r="A41" s="449"/>
      <c r="B41" s="370"/>
      <c r="C41" s="419"/>
      <c r="D41" s="465"/>
      <c r="E41" s="520"/>
      <c r="F41" s="276">
        <v>25</v>
      </c>
      <c r="G41" s="270">
        <v>2250</v>
      </c>
      <c r="H41" s="273">
        <f t="shared" si="1"/>
        <v>90</v>
      </c>
      <c r="I41" s="229"/>
      <c r="J41" s="277"/>
      <c r="K41" s="216"/>
      <c r="L41" s="216"/>
      <c r="M41" s="217"/>
      <c r="N41" s="217"/>
      <c r="O41" s="217"/>
      <c r="P41" s="217"/>
      <c r="Q41" s="277"/>
      <c r="R41" s="277"/>
      <c r="S41" s="277"/>
      <c r="T41" s="277"/>
      <c r="U41" s="277"/>
      <c r="V41" s="277"/>
      <c r="W41" s="277"/>
      <c r="X41" s="277"/>
      <c r="Y41" s="277"/>
      <c r="Z41" s="277"/>
    </row>
    <row r="42" spans="1:26" s="155" customFormat="1" ht="25.05" customHeight="1">
      <c r="A42" s="447" t="s">
        <v>296</v>
      </c>
      <c r="B42" s="368"/>
      <c r="C42" s="417" t="s">
        <v>295</v>
      </c>
      <c r="D42" s="500" t="s">
        <v>318</v>
      </c>
      <c r="E42" s="522"/>
      <c r="F42" s="282">
        <v>1</v>
      </c>
      <c r="G42" s="268">
        <v>228</v>
      </c>
      <c r="H42" s="271">
        <f t="shared" si="1"/>
        <v>228</v>
      </c>
      <c r="I42" s="229"/>
      <c r="J42" s="277"/>
      <c r="K42" s="216"/>
      <c r="L42" s="216"/>
      <c r="M42" s="217"/>
      <c r="N42" s="217"/>
      <c r="O42" s="217"/>
      <c r="P42" s="217"/>
      <c r="Q42" s="277"/>
      <c r="R42" s="277"/>
      <c r="S42" s="277"/>
      <c r="T42" s="277"/>
      <c r="U42" s="277"/>
      <c r="V42" s="277"/>
      <c r="W42" s="277"/>
      <c r="X42" s="277"/>
      <c r="Y42" s="277"/>
      <c r="Z42" s="277"/>
    </row>
    <row r="43" spans="1:26" s="155" customFormat="1" ht="25.05" customHeight="1" thickBot="1">
      <c r="A43" s="448"/>
      <c r="B43" s="369"/>
      <c r="C43" s="419"/>
      <c r="D43" s="502"/>
      <c r="E43" s="523"/>
      <c r="F43" s="276">
        <v>2.4</v>
      </c>
      <c r="G43" s="270">
        <v>492</v>
      </c>
      <c r="H43" s="273">
        <f t="shared" si="1"/>
        <v>205</v>
      </c>
      <c r="I43" s="229"/>
      <c r="J43" s="277"/>
      <c r="K43" s="216"/>
      <c r="L43" s="216"/>
      <c r="M43" s="217"/>
      <c r="N43" s="217"/>
      <c r="O43" s="217"/>
      <c r="P43" s="217"/>
      <c r="Q43" s="277"/>
      <c r="R43" s="277"/>
      <c r="S43" s="277"/>
      <c r="T43" s="277"/>
      <c r="U43" s="277"/>
      <c r="V43" s="277"/>
      <c r="W43" s="277"/>
      <c r="X43" s="277"/>
      <c r="Y43" s="277"/>
      <c r="Z43" s="277"/>
    </row>
    <row r="44" spans="1:26" s="155" customFormat="1" ht="25.05" customHeight="1">
      <c r="A44" s="448"/>
      <c r="B44" s="369"/>
      <c r="C44" s="417" t="s">
        <v>297</v>
      </c>
      <c r="D44" s="502"/>
      <c r="E44" s="523"/>
      <c r="F44" s="274">
        <v>1</v>
      </c>
      <c r="G44" s="268">
        <v>216</v>
      </c>
      <c r="H44" s="271">
        <f t="shared" si="1"/>
        <v>216</v>
      </c>
      <c r="I44" s="229"/>
      <c r="J44" s="277"/>
      <c r="K44" s="216"/>
      <c r="L44" s="216"/>
      <c r="M44" s="217"/>
      <c r="N44" s="217"/>
      <c r="O44" s="217"/>
      <c r="P44" s="217"/>
      <c r="Q44" s="277"/>
      <c r="R44" s="277"/>
      <c r="S44" s="277"/>
      <c r="T44" s="277"/>
      <c r="U44" s="277"/>
      <c r="V44" s="277"/>
      <c r="W44" s="277"/>
      <c r="X44" s="277"/>
      <c r="Y44" s="277"/>
      <c r="Z44" s="277"/>
    </row>
    <row r="45" spans="1:26" s="155" customFormat="1" ht="25.05" customHeight="1" thickBot="1">
      <c r="A45" s="449"/>
      <c r="B45" s="370"/>
      <c r="C45" s="419"/>
      <c r="D45" s="504"/>
      <c r="E45" s="524"/>
      <c r="F45" s="276">
        <v>2.4</v>
      </c>
      <c r="G45" s="270">
        <v>462</v>
      </c>
      <c r="H45" s="273">
        <f t="shared" si="1"/>
        <v>192.5</v>
      </c>
      <c r="I45" s="229"/>
      <c r="J45" s="277"/>
      <c r="K45" s="216"/>
      <c r="L45" s="216"/>
      <c r="M45" s="217"/>
      <c r="N45" s="217"/>
      <c r="O45" s="217"/>
      <c r="P45" s="217"/>
      <c r="Q45" s="277"/>
      <c r="R45" s="277"/>
      <c r="S45" s="277"/>
      <c r="T45" s="277"/>
      <c r="U45" s="277"/>
      <c r="V45" s="277"/>
      <c r="W45" s="277"/>
      <c r="X45" s="277"/>
      <c r="Y45" s="277"/>
      <c r="Z45" s="277"/>
    </row>
    <row r="46" spans="1:26" s="155" customFormat="1" ht="25.05" customHeight="1">
      <c r="A46" s="447" t="s">
        <v>298</v>
      </c>
      <c r="B46" s="368"/>
      <c r="C46" s="417" t="s">
        <v>309</v>
      </c>
      <c r="D46" s="441" t="s">
        <v>310</v>
      </c>
      <c r="E46" s="525"/>
      <c r="F46" s="274">
        <v>1</v>
      </c>
      <c r="G46" s="268">
        <v>156</v>
      </c>
      <c r="H46" s="271">
        <v>53</v>
      </c>
      <c r="I46" s="229"/>
      <c r="J46" s="217"/>
      <c r="K46" s="216"/>
      <c r="L46" s="216"/>
      <c r="M46" s="217"/>
      <c r="N46" s="217"/>
      <c r="O46" s="217"/>
      <c r="P46" s="217"/>
      <c r="Q46" s="277"/>
      <c r="R46" s="277"/>
      <c r="S46" s="277"/>
      <c r="T46" s="277"/>
      <c r="U46" s="277"/>
      <c r="V46" s="277"/>
      <c r="W46" s="277"/>
      <c r="X46" s="277"/>
      <c r="Y46" s="277"/>
      <c r="Z46" s="277"/>
    </row>
    <row r="47" spans="1:26" s="155" customFormat="1" ht="25.05" customHeight="1">
      <c r="A47" s="448"/>
      <c r="B47" s="369"/>
      <c r="C47" s="418"/>
      <c r="D47" s="443"/>
      <c r="E47" s="526"/>
      <c r="F47" s="275">
        <v>3</v>
      </c>
      <c r="G47" s="269">
        <v>420</v>
      </c>
      <c r="H47" s="272">
        <f>G47/F47</f>
        <v>140</v>
      </c>
      <c r="I47" s="229"/>
      <c r="J47" s="217"/>
      <c r="K47" s="216"/>
      <c r="L47" s="216"/>
      <c r="N47" s="217"/>
      <c r="O47" s="217"/>
      <c r="P47" s="217"/>
      <c r="Q47" s="277"/>
      <c r="R47" s="277"/>
      <c r="S47" s="277"/>
      <c r="T47" s="277"/>
      <c r="U47" s="277"/>
      <c r="V47" s="277"/>
      <c r="W47" s="277"/>
      <c r="X47" s="277"/>
      <c r="Y47" s="277"/>
      <c r="Z47" s="277"/>
    </row>
    <row r="48" spans="1:26" s="155" customFormat="1" ht="25.05" customHeight="1">
      <c r="A48" s="448"/>
      <c r="B48" s="369"/>
      <c r="C48" s="418"/>
      <c r="D48" s="443"/>
      <c r="E48" s="526"/>
      <c r="F48" s="275">
        <v>5</v>
      </c>
      <c r="G48" s="269">
        <v>648</v>
      </c>
      <c r="H48" s="272">
        <f t="shared" si="1"/>
        <v>129.6</v>
      </c>
      <c r="I48" s="229"/>
      <c r="J48" s="217"/>
      <c r="K48" s="216"/>
      <c r="L48" s="216"/>
      <c r="M48" s="217"/>
      <c r="N48" s="217"/>
      <c r="O48" s="217"/>
      <c r="P48" s="217"/>
      <c r="Q48" s="277"/>
      <c r="R48" s="277"/>
      <c r="S48" s="277"/>
      <c r="T48" s="277"/>
      <c r="U48" s="277"/>
      <c r="V48" s="277"/>
      <c r="W48" s="277"/>
      <c r="X48" s="277"/>
      <c r="Y48" s="277"/>
      <c r="Z48" s="277"/>
    </row>
    <row r="49" spans="1:26" s="155" customFormat="1" ht="25.05" customHeight="1">
      <c r="A49" s="448"/>
      <c r="B49" s="369"/>
      <c r="C49" s="418"/>
      <c r="D49" s="443"/>
      <c r="E49" s="526"/>
      <c r="F49" s="275">
        <v>10</v>
      </c>
      <c r="G49" s="269">
        <v>1308</v>
      </c>
      <c r="H49" s="272">
        <f t="shared" si="1"/>
        <v>130.80000000000001</v>
      </c>
      <c r="I49" s="229"/>
      <c r="J49" s="217"/>
      <c r="K49" s="216"/>
      <c r="L49" s="216"/>
      <c r="M49" s="217"/>
      <c r="N49" s="217"/>
      <c r="O49" s="217"/>
      <c r="P49" s="217"/>
      <c r="Q49" s="277"/>
      <c r="R49" s="277"/>
      <c r="S49" s="277"/>
      <c r="T49" s="277"/>
      <c r="U49" s="277"/>
      <c r="V49" s="277"/>
      <c r="W49" s="277"/>
      <c r="X49" s="277"/>
      <c r="Y49" s="277"/>
      <c r="Z49" s="277"/>
    </row>
    <row r="50" spans="1:26" s="155" customFormat="1" ht="25.05" customHeight="1">
      <c r="A50" s="448"/>
      <c r="B50" s="369"/>
      <c r="C50" s="418"/>
      <c r="D50" s="443"/>
      <c r="E50" s="526"/>
      <c r="F50" s="275">
        <v>20</v>
      </c>
      <c r="G50" s="269">
        <v>2622</v>
      </c>
      <c r="H50" s="272">
        <f t="shared" si="1"/>
        <v>131.1</v>
      </c>
      <c r="I50" s="229"/>
      <c r="J50" s="217"/>
      <c r="K50" s="216"/>
      <c r="L50" s="216"/>
      <c r="M50" s="217"/>
      <c r="N50" s="217"/>
      <c r="O50" s="217"/>
      <c r="P50" s="217"/>
      <c r="Q50" s="277"/>
      <c r="R50" s="277"/>
      <c r="S50" s="277"/>
      <c r="T50" s="277"/>
      <c r="U50" s="277"/>
      <c r="V50" s="277"/>
      <c r="W50" s="277"/>
      <c r="X50" s="277"/>
      <c r="Y50" s="277"/>
      <c r="Z50" s="277"/>
    </row>
    <row r="51" spans="1:26" s="155" customFormat="1" ht="25.05" customHeight="1" thickBot="1">
      <c r="A51" s="448"/>
      <c r="B51" s="370"/>
      <c r="C51" s="419"/>
      <c r="D51" s="443"/>
      <c r="E51" s="526"/>
      <c r="F51" s="276">
        <v>50</v>
      </c>
      <c r="G51" s="270">
        <v>6540</v>
      </c>
      <c r="H51" s="273">
        <f t="shared" si="1"/>
        <v>130.80000000000001</v>
      </c>
      <c r="I51" s="229"/>
      <c r="J51" s="217"/>
      <c r="K51" s="216"/>
      <c r="L51" s="216"/>
      <c r="M51" s="217"/>
      <c r="N51" s="217"/>
      <c r="O51" s="217"/>
      <c r="P51" s="217"/>
      <c r="Q51" s="277"/>
      <c r="R51" s="277"/>
      <c r="S51" s="277"/>
      <c r="T51" s="277"/>
      <c r="U51" s="277"/>
      <c r="V51" s="277"/>
      <c r="W51" s="277"/>
      <c r="X51" s="277"/>
      <c r="Y51" s="277"/>
      <c r="Z51" s="277"/>
    </row>
    <row r="52" spans="1:26" s="155" customFormat="1" ht="25.05" customHeight="1">
      <c r="A52" s="447" t="s">
        <v>298</v>
      </c>
      <c r="B52" s="368"/>
      <c r="C52" s="417" t="s">
        <v>308</v>
      </c>
      <c r="D52" s="443"/>
      <c r="E52" s="526"/>
      <c r="F52" s="274">
        <v>1</v>
      </c>
      <c r="G52" s="268">
        <v>120</v>
      </c>
      <c r="H52" s="271">
        <f t="shared" si="1"/>
        <v>120</v>
      </c>
      <c r="I52" s="229"/>
      <c r="J52" s="277"/>
      <c r="K52" s="216"/>
      <c r="L52" s="216"/>
      <c r="M52" s="217"/>
      <c r="N52" s="217"/>
      <c r="O52" s="217"/>
      <c r="P52" s="217"/>
      <c r="Q52" s="277"/>
      <c r="R52" s="277"/>
      <c r="S52" s="277"/>
      <c r="T52" s="277"/>
      <c r="U52" s="277"/>
      <c r="V52" s="277"/>
      <c r="W52" s="277"/>
      <c r="X52" s="277"/>
      <c r="Y52" s="277"/>
      <c r="Z52" s="277"/>
    </row>
    <row r="53" spans="1:26" s="100" customFormat="1" ht="25.05" customHeight="1">
      <c r="A53" s="448"/>
      <c r="B53" s="369"/>
      <c r="C53" s="418"/>
      <c r="D53" s="443"/>
      <c r="E53" s="526"/>
      <c r="F53" s="275">
        <v>3</v>
      </c>
      <c r="G53" s="221">
        <v>318</v>
      </c>
      <c r="H53" s="222">
        <f t="shared" si="1"/>
        <v>106</v>
      </c>
      <c r="I53" s="229"/>
      <c r="J53" s="210"/>
      <c r="K53" s="218"/>
      <c r="L53" s="218"/>
      <c r="M53" s="218"/>
      <c r="N53" s="218"/>
      <c r="O53" s="218"/>
      <c r="P53" s="218"/>
      <c r="Q53" s="218"/>
      <c r="R53" s="218"/>
      <c r="S53" s="218"/>
      <c r="T53" s="218"/>
      <c r="U53" s="218"/>
      <c r="V53" s="218"/>
      <c r="W53" s="218"/>
      <c r="X53" s="218"/>
      <c r="Y53" s="218"/>
      <c r="Z53" s="218"/>
    </row>
    <row r="54" spans="1:26" ht="25.05" customHeight="1">
      <c r="A54" s="448"/>
      <c r="B54" s="369"/>
      <c r="C54" s="418"/>
      <c r="D54" s="443"/>
      <c r="E54" s="526"/>
      <c r="F54" s="275">
        <v>5</v>
      </c>
      <c r="G54" s="269">
        <v>528</v>
      </c>
      <c r="H54" s="272">
        <f t="shared" si="1"/>
        <v>105.6</v>
      </c>
      <c r="I54" s="229"/>
      <c r="J54" s="277"/>
      <c r="K54" s="214"/>
      <c r="L54" s="214"/>
      <c r="M54" s="215"/>
      <c r="N54" s="215"/>
      <c r="O54" s="215"/>
      <c r="P54" s="215"/>
      <c r="Q54" s="211"/>
      <c r="R54" s="211"/>
      <c r="S54" s="211"/>
      <c r="T54" s="211"/>
      <c r="U54" s="211"/>
      <c r="V54" s="211"/>
      <c r="W54" s="211"/>
      <c r="X54" s="211"/>
      <c r="Y54" s="211"/>
      <c r="Z54" s="211"/>
    </row>
    <row r="55" spans="1:26" ht="25.05" customHeight="1">
      <c r="A55" s="448"/>
      <c r="B55" s="369"/>
      <c r="C55" s="418"/>
      <c r="D55" s="443"/>
      <c r="E55" s="526"/>
      <c r="F55" s="275">
        <v>10</v>
      </c>
      <c r="G55" s="269">
        <v>966</v>
      </c>
      <c r="H55" s="272">
        <f t="shared" si="1"/>
        <v>96.6</v>
      </c>
      <c r="I55" s="229"/>
      <c r="J55" s="277"/>
      <c r="K55" s="214"/>
      <c r="L55" s="214"/>
      <c r="M55" s="215"/>
      <c r="N55" s="215"/>
      <c r="O55" s="215"/>
      <c r="P55" s="215"/>
      <c r="Q55" s="211"/>
      <c r="R55" s="211"/>
      <c r="S55" s="211"/>
      <c r="T55" s="211"/>
      <c r="U55" s="211"/>
      <c r="V55" s="211"/>
      <c r="W55" s="211"/>
      <c r="X55" s="211"/>
      <c r="Y55" s="211"/>
      <c r="Z55" s="211"/>
    </row>
    <row r="56" spans="1:26" ht="25.05" customHeight="1">
      <c r="A56" s="448"/>
      <c r="B56" s="369"/>
      <c r="C56" s="418"/>
      <c r="D56" s="443"/>
      <c r="E56" s="526"/>
      <c r="F56" s="275">
        <v>20</v>
      </c>
      <c r="G56" s="269">
        <v>1890</v>
      </c>
      <c r="H56" s="272">
        <f t="shared" si="1"/>
        <v>94.5</v>
      </c>
      <c r="I56" s="229"/>
      <c r="J56" s="277"/>
      <c r="K56" s="214"/>
      <c r="L56" s="214"/>
      <c r="M56" s="215"/>
      <c r="N56" s="215"/>
      <c r="O56" s="215"/>
      <c r="P56" s="215"/>
      <c r="Q56" s="211"/>
      <c r="R56" s="211"/>
      <c r="S56" s="211"/>
      <c r="T56" s="211"/>
      <c r="U56" s="211"/>
      <c r="V56" s="211"/>
      <c r="W56" s="211"/>
      <c r="X56" s="211"/>
      <c r="Y56" s="211"/>
      <c r="Z56" s="211"/>
    </row>
    <row r="57" spans="1:26" ht="25.05" customHeight="1" thickBot="1">
      <c r="A57" s="449"/>
      <c r="B57" s="370"/>
      <c r="C57" s="419"/>
      <c r="D57" s="445"/>
      <c r="E57" s="527"/>
      <c r="F57" s="276">
        <v>50</v>
      </c>
      <c r="G57" s="270">
        <v>4830</v>
      </c>
      <c r="H57" s="273">
        <f t="shared" si="1"/>
        <v>96.6</v>
      </c>
      <c r="I57" s="229"/>
      <c r="J57" s="277"/>
      <c r="K57" s="214"/>
      <c r="L57" s="214"/>
      <c r="M57" s="215"/>
      <c r="N57" s="215"/>
      <c r="O57" s="215"/>
      <c r="P57" s="215"/>
      <c r="Q57" s="211"/>
      <c r="R57" s="211"/>
      <c r="S57" s="211"/>
      <c r="T57" s="211"/>
      <c r="U57" s="211"/>
      <c r="V57" s="211"/>
      <c r="W57" s="211"/>
      <c r="X57" s="211"/>
      <c r="Y57" s="211"/>
      <c r="Z57" s="211"/>
    </row>
    <row r="58" spans="1:26" ht="27" customHeight="1">
      <c r="A58" s="223"/>
      <c r="B58" s="147"/>
      <c r="C58" s="224"/>
      <c r="D58" s="220"/>
      <c r="E58" s="220"/>
      <c r="F58" s="154"/>
      <c r="G58" s="153"/>
      <c r="H58" s="152"/>
      <c r="I58" s="229"/>
      <c r="J58" s="277"/>
      <c r="K58" s="214"/>
      <c r="L58" s="214"/>
      <c r="M58" s="215"/>
      <c r="N58" s="215"/>
      <c r="O58" s="215"/>
      <c r="P58" s="215"/>
      <c r="Q58" s="211"/>
      <c r="R58" s="211"/>
      <c r="S58" s="211"/>
      <c r="T58" s="211"/>
      <c r="U58" s="211"/>
      <c r="V58" s="211"/>
      <c r="W58" s="211"/>
      <c r="X58" s="211"/>
      <c r="Y58" s="211"/>
      <c r="Z58" s="211"/>
    </row>
    <row r="59" spans="1:26" ht="27" customHeight="1">
      <c r="A59" s="223"/>
      <c r="B59" s="147"/>
      <c r="C59" s="224"/>
      <c r="D59" s="220"/>
      <c r="E59" s="220"/>
      <c r="F59" s="154"/>
      <c r="G59" s="153"/>
      <c r="H59" s="152"/>
      <c r="I59" s="229"/>
      <c r="J59" s="277"/>
      <c r="K59" s="214"/>
      <c r="L59" s="214"/>
      <c r="M59" s="215"/>
      <c r="N59" s="215"/>
      <c r="O59" s="215"/>
      <c r="P59" s="215"/>
      <c r="Q59" s="211"/>
      <c r="R59" s="211"/>
      <c r="S59" s="211"/>
      <c r="T59" s="211"/>
      <c r="U59" s="211"/>
      <c r="V59" s="211"/>
      <c r="W59" s="211"/>
      <c r="X59" s="211"/>
      <c r="Y59" s="211"/>
      <c r="Z59" s="211"/>
    </row>
    <row r="60" spans="1:26" ht="27" customHeight="1">
      <c r="A60" s="228"/>
      <c r="B60" s="228"/>
      <c r="C60" s="228"/>
      <c r="D60" s="228"/>
      <c r="E60" s="228"/>
      <c r="F60" s="228"/>
      <c r="G60" s="228"/>
      <c r="H60" s="228"/>
      <c r="I60" s="228"/>
      <c r="J60" s="228"/>
      <c r="K60" s="158"/>
      <c r="L60" s="158"/>
    </row>
    <row r="61" spans="1:26" ht="18">
      <c r="A61" s="197"/>
      <c r="B61" s="197"/>
      <c r="C61" s="226"/>
      <c r="D61" s="227"/>
      <c r="E61" s="227"/>
      <c r="F61" s="227"/>
      <c r="G61" s="227"/>
      <c r="H61" s="227"/>
      <c r="I61" s="227"/>
      <c r="J61" s="197"/>
      <c r="K61" s="135"/>
      <c r="L61" s="135"/>
    </row>
    <row r="62" spans="1:26" ht="96" customHeight="1">
      <c r="A62" s="198"/>
      <c r="B62" s="198"/>
      <c r="C62" s="198"/>
      <c r="D62" s="198"/>
      <c r="E62" s="198"/>
      <c r="F62" s="198"/>
      <c r="G62" s="198"/>
      <c r="H62" s="198"/>
      <c r="I62" s="198"/>
      <c r="J62" s="198"/>
    </row>
    <row r="63" spans="1:26" ht="59.4" customHeight="1">
      <c r="C63" s="98"/>
      <c r="D63" s="98"/>
      <c r="E63" s="98"/>
      <c r="F63" s="98"/>
      <c r="G63" s="98"/>
      <c r="H63" s="98"/>
    </row>
    <row r="64" spans="1:26" ht="60.6" customHeight="1">
      <c r="C64" s="98"/>
      <c r="D64" s="98"/>
      <c r="E64" s="98"/>
      <c r="F64" s="98"/>
      <c r="G64" s="98"/>
      <c r="H64" s="98"/>
    </row>
    <row r="65" s="98" customFormat="1" ht="64.8" customHeight="1"/>
    <row r="66" s="98" customFormat="1" ht="60.6" customHeight="1"/>
    <row r="67" s="98" customFormat="1" ht="57.6" customHeight="1"/>
    <row r="68" s="98" customFormat="1"/>
  </sheetData>
  <mergeCells count="79">
    <mergeCell ref="A46:A51"/>
    <mergeCell ref="B46:B51"/>
    <mergeCell ref="C46:C51"/>
    <mergeCell ref="D46:E57"/>
    <mergeCell ref="A52:A57"/>
    <mergeCell ref="B52:B57"/>
    <mergeCell ref="C52:C57"/>
    <mergeCell ref="A36:A41"/>
    <mergeCell ref="B36:B41"/>
    <mergeCell ref="C36:C38"/>
    <mergeCell ref="D36:E41"/>
    <mergeCell ref="C39:C41"/>
    <mergeCell ref="A42:A45"/>
    <mergeCell ref="B42:B45"/>
    <mergeCell ref="C42:C43"/>
    <mergeCell ref="D42:E45"/>
    <mergeCell ref="C44:C45"/>
    <mergeCell ref="H24:H26"/>
    <mergeCell ref="C27:C29"/>
    <mergeCell ref="F27:F29"/>
    <mergeCell ref="G27:G29"/>
    <mergeCell ref="H27:H29"/>
    <mergeCell ref="G24:G26"/>
    <mergeCell ref="A30:A35"/>
    <mergeCell ref="B30:B35"/>
    <mergeCell ref="C30:C32"/>
    <mergeCell ref="D30:E35"/>
    <mergeCell ref="C33:C35"/>
    <mergeCell ref="A24:A29"/>
    <mergeCell ref="B24:B29"/>
    <mergeCell ref="C24:C26"/>
    <mergeCell ref="D24:E29"/>
    <mergeCell ref="F24:F26"/>
    <mergeCell ref="G18:G20"/>
    <mergeCell ref="H18:H20"/>
    <mergeCell ref="C21:C23"/>
    <mergeCell ref="F21:F23"/>
    <mergeCell ref="G21:G23"/>
    <mergeCell ref="H21:H23"/>
    <mergeCell ref="H9:H11"/>
    <mergeCell ref="A12:A17"/>
    <mergeCell ref="B12:B17"/>
    <mergeCell ref="C12:C14"/>
    <mergeCell ref="C15:C17"/>
    <mergeCell ref="A6:A11"/>
    <mergeCell ref="B6:B11"/>
    <mergeCell ref="C6:C8"/>
    <mergeCell ref="D6:E17"/>
    <mergeCell ref="F6:F8"/>
    <mergeCell ref="G6:G8"/>
    <mergeCell ref="C9:C11"/>
    <mergeCell ref="F9:F11"/>
    <mergeCell ref="G9:G11"/>
    <mergeCell ref="H6:H8"/>
    <mergeCell ref="A18:A23"/>
    <mergeCell ref="B18:B23"/>
    <mergeCell ref="C18:C20"/>
    <mergeCell ref="D18:E23"/>
    <mergeCell ref="F18:F20"/>
    <mergeCell ref="S6:T6"/>
    <mergeCell ref="U6:V6"/>
    <mergeCell ref="W6:X6"/>
    <mergeCell ref="S7:T7"/>
    <mergeCell ref="U7:V7"/>
    <mergeCell ref="W7:X7"/>
    <mergeCell ref="A4:H4"/>
    <mergeCell ref="S4:T4"/>
    <mergeCell ref="U4:V4"/>
    <mergeCell ref="W4:X4"/>
    <mergeCell ref="A5:H5"/>
    <mergeCell ref="S5:T5"/>
    <mergeCell ref="U5:V5"/>
    <mergeCell ref="W5:X5"/>
    <mergeCell ref="R3:X3"/>
    <mergeCell ref="F1:H1"/>
    <mergeCell ref="B2:C2"/>
    <mergeCell ref="D2:E2"/>
    <mergeCell ref="F2:H2"/>
    <mergeCell ref="D3:E3"/>
  </mergeCells>
  <conditionalFormatting sqref="A30:B30">
    <cfRule type="duplicateValues" dxfId="20" priority="2"/>
  </conditionalFormatting>
  <conditionalFormatting sqref="A18:B18">
    <cfRule type="duplicateValues" dxfId="19" priority="7"/>
  </conditionalFormatting>
  <conditionalFormatting sqref="A18:B18">
    <cfRule type="duplicateValues" dxfId="18" priority="6"/>
  </conditionalFormatting>
  <conditionalFormatting sqref="A18:B18">
    <cfRule type="duplicateValues" dxfId="17" priority="5"/>
  </conditionalFormatting>
  <conditionalFormatting sqref="A12:B12">
    <cfRule type="duplicateValues" dxfId="16" priority="8"/>
  </conditionalFormatting>
  <conditionalFormatting sqref="A30:B30">
    <cfRule type="duplicateValues" dxfId="15" priority="3"/>
  </conditionalFormatting>
  <conditionalFormatting sqref="A30:B30">
    <cfRule type="duplicateValues" dxfId="14" priority="4"/>
  </conditionalFormatting>
  <conditionalFormatting sqref="A69:B1048576 A3:B3 A6:B6 A46:B46 A24:B24 A36 A58:A59 A61 A42:B42 A4">
    <cfRule type="duplicateValues" dxfId="13" priority="9"/>
  </conditionalFormatting>
  <conditionalFormatting sqref="A69:B1048576">
    <cfRule type="duplicateValues" dxfId="12" priority="10"/>
  </conditionalFormatting>
  <conditionalFormatting sqref="A52">
    <cfRule type="duplicateValues" dxfId="11" priority="1"/>
  </conditionalFormatting>
  <pageMargins left="0.70866141732283472" right="0.70866141732283472" top="0.74803149606299213" bottom="0.74803149606299213" header="0.31496062992125984" footer="0.31496062992125984"/>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70DE6-E7B7-471D-AA2A-7B6770B43A5E}">
  <dimension ref="A1:Z68"/>
  <sheetViews>
    <sheetView tabSelected="1" zoomScale="77" zoomScaleNormal="70" workbookViewId="0">
      <pane ySplit="3" topLeftCell="A25" activePane="bottomLeft" state="frozen"/>
      <selection activeCell="B1" sqref="B1"/>
      <selection pane="bottomLeft" activeCell="D31" sqref="D31:E33"/>
    </sheetView>
  </sheetViews>
  <sheetFormatPr defaultColWidth="9" defaultRowHeight="14.4"/>
  <cols>
    <col min="1" max="1" width="19.88671875" style="98" bestFit="1" customWidth="1"/>
    <col min="2" max="2" width="12.5546875" style="98" customWidth="1"/>
    <col min="3" max="3" width="23.5546875" style="103" customWidth="1"/>
    <col min="4" max="4" width="59.88671875" style="103" customWidth="1"/>
    <col min="5" max="5" width="22.33203125" style="103" customWidth="1"/>
    <col min="6" max="6" width="10.77734375" style="99" customWidth="1"/>
    <col min="7" max="8" width="10.77734375" style="101" customWidth="1"/>
    <col min="9" max="9" width="9.77734375" style="98" customWidth="1"/>
    <col min="10" max="16" width="10.77734375" style="98" customWidth="1"/>
    <col min="17" max="19" width="10" style="98" customWidth="1"/>
    <col min="20" max="20" width="12.21875" style="98" customWidth="1"/>
    <col min="21" max="21" width="10" style="98" customWidth="1"/>
    <col min="22" max="22" width="15.44140625" style="98" customWidth="1"/>
    <col min="23" max="23" width="10" style="98" customWidth="1"/>
    <col min="24" max="24" width="14.44140625" style="98" customWidth="1"/>
    <col min="25" max="211" width="10" style="98" customWidth="1"/>
    <col min="212" max="16384" width="9" style="98"/>
  </cols>
  <sheetData>
    <row r="1" spans="1:26" ht="80.400000000000006" customHeight="1">
      <c r="A1" s="428"/>
      <c r="B1" s="428"/>
      <c r="C1" s="428"/>
      <c r="D1" s="131"/>
      <c r="E1" s="131"/>
      <c r="F1" s="428"/>
      <c r="G1" s="428"/>
      <c r="H1" s="428"/>
      <c r="K1" s="112"/>
      <c r="L1" s="112"/>
    </row>
    <row r="2" spans="1:26" ht="80.400000000000006" customHeight="1">
      <c r="A2" s="308"/>
      <c r="B2" s="432" t="s">
        <v>226</v>
      </c>
      <c r="C2" s="428"/>
      <c r="D2" s="436" t="s">
        <v>225</v>
      </c>
      <c r="E2" s="436"/>
      <c r="F2" s="413" t="s">
        <v>263</v>
      </c>
      <c r="G2" s="413"/>
      <c r="H2" s="413"/>
      <c r="I2" s="159"/>
      <c r="J2" s="341"/>
      <c r="K2" s="332"/>
      <c r="L2" s="332"/>
      <c r="M2" s="332"/>
      <c r="N2" s="332"/>
      <c r="O2" s="332"/>
      <c r="P2" s="332"/>
      <c r="Q2" s="332"/>
      <c r="R2" s="332"/>
      <c r="S2" s="332"/>
      <c r="T2" s="332"/>
      <c r="U2" s="332"/>
      <c r="V2" s="332"/>
      <c r="W2" s="332"/>
      <c r="X2" s="332"/>
      <c r="Y2" s="332"/>
      <c r="Z2" s="332"/>
    </row>
    <row r="3" spans="1:26" ht="33" customHeight="1">
      <c r="A3" s="118" t="s">
        <v>206</v>
      </c>
      <c r="B3" s="311" t="s">
        <v>207</v>
      </c>
      <c r="C3" s="311" t="s">
        <v>64</v>
      </c>
      <c r="D3" s="437" t="s">
        <v>209</v>
      </c>
      <c r="E3" s="437"/>
      <c r="F3" s="120" t="s">
        <v>186</v>
      </c>
      <c r="G3" s="121" t="s">
        <v>187</v>
      </c>
      <c r="H3" s="121" t="s">
        <v>8</v>
      </c>
      <c r="I3" s="416"/>
      <c r="J3" s="342"/>
      <c r="K3" s="343"/>
      <c r="L3" s="344"/>
      <c r="M3" s="344"/>
      <c r="N3" s="344"/>
      <c r="O3" s="344"/>
      <c r="P3" s="344"/>
      <c r="Q3" s="332"/>
      <c r="R3" s="530"/>
      <c r="S3" s="530"/>
      <c r="T3" s="530"/>
      <c r="U3" s="530"/>
      <c r="V3" s="530"/>
      <c r="W3" s="530"/>
      <c r="X3" s="530"/>
      <c r="Y3" s="332"/>
      <c r="Z3" s="332"/>
    </row>
    <row r="4" spans="1:26" ht="30" customHeight="1">
      <c r="A4" s="114"/>
      <c r="B4" s="115"/>
      <c r="C4" s="115"/>
      <c r="D4" s="115"/>
      <c r="E4" s="115"/>
      <c r="F4" s="116"/>
      <c r="G4" s="117"/>
      <c r="H4" s="116"/>
      <c r="I4" s="416"/>
      <c r="J4" s="332"/>
      <c r="K4" s="332"/>
      <c r="L4" s="332"/>
      <c r="M4" s="332"/>
      <c r="N4" s="332"/>
      <c r="O4" s="332"/>
      <c r="P4" s="332"/>
      <c r="Q4" s="332"/>
      <c r="R4" s="298"/>
      <c r="S4" s="530"/>
      <c r="T4" s="530"/>
      <c r="U4" s="531"/>
      <c r="V4" s="530"/>
      <c r="W4" s="531"/>
      <c r="X4" s="530"/>
      <c r="Y4" s="332"/>
      <c r="Z4" s="332"/>
    </row>
    <row r="5" spans="1:26" ht="18.600000000000001" customHeight="1" thickBot="1">
      <c r="A5" s="399" t="s">
        <v>258</v>
      </c>
      <c r="B5" s="400"/>
      <c r="C5" s="400"/>
      <c r="D5" s="400"/>
      <c r="E5" s="400"/>
      <c r="F5" s="400"/>
      <c r="G5" s="400"/>
      <c r="H5" s="400"/>
      <c r="I5" s="416"/>
      <c r="J5" s="345"/>
      <c r="K5" s="332"/>
      <c r="L5" s="332"/>
      <c r="M5" s="332"/>
      <c r="N5" s="332"/>
      <c r="O5" s="332"/>
      <c r="P5" s="332"/>
      <c r="Q5" s="332"/>
      <c r="R5" s="298"/>
      <c r="S5" s="528"/>
      <c r="T5" s="528"/>
      <c r="U5" s="528"/>
      <c r="V5" s="528"/>
      <c r="W5" s="528"/>
      <c r="X5" s="528"/>
      <c r="Y5" s="332"/>
      <c r="Z5" s="332"/>
    </row>
    <row r="6" spans="1:26" ht="25.05" customHeight="1">
      <c r="A6" s="374" t="s">
        <v>189</v>
      </c>
      <c r="B6" s="368"/>
      <c r="C6" s="433" t="s">
        <v>208</v>
      </c>
      <c r="D6" s="383" t="s">
        <v>255</v>
      </c>
      <c r="E6" s="410"/>
      <c r="F6" s="230">
        <v>15</v>
      </c>
      <c r="G6" s="231">
        <v>606.45000000000005</v>
      </c>
      <c r="H6" s="232">
        <f>G6/F6</f>
        <v>40.43</v>
      </c>
      <c r="I6" s="416"/>
      <c r="J6" s="529"/>
      <c r="K6" s="529"/>
      <c r="L6" s="529"/>
      <c r="M6" s="529"/>
      <c r="N6" s="529"/>
      <c r="O6" s="529"/>
      <c r="P6" s="529"/>
      <c r="Q6" s="332"/>
      <c r="R6" s="298"/>
      <c r="S6" s="528"/>
      <c r="T6" s="528"/>
      <c r="U6" s="528"/>
      <c r="V6" s="528"/>
      <c r="W6" s="528"/>
      <c r="X6" s="528"/>
      <c r="Y6" s="332"/>
      <c r="Z6" s="332"/>
    </row>
    <row r="7" spans="1:26" ht="25.05" customHeight="1">
      <c r="A7" s="375"/>
      <c r="B7" s="369"/>
      <c r="C7" s="434"/>
      <c r="D7" s="385"/>
      <c r="E7" s="411"/>
      <c r="F7" s="233">
        <v>25</v>
      </c>
      <c r="G7" s="234">
        <v>1010</v>
      </c>
      <c r="H7" s="235">
        <f>G7/F7</f>
        <v>40.4</v>
      </c>
      <c r="I7" s="416"/>
      <c r="J7" s="529"/>
      <c r="K7" s="529"/>
      <c r="L7" s="529"/>
      <c r="M7" s="529"/>
      <c r="N7" s="529"/>
      <c r="O7" s="529"/>
      <c r="P7" s="529"/>
      <c r="Q7" s="332"/>
      <c r="R7" s="298"/>
      <c r="S7" s="528"/>
      <c r="T7" s="528"/>
      <c r="U7" s="528"/>
      <c r="V7" s="528"/>
      <c r="W7" s="528"/>
      <c r="X7" s="528"/>
      <c r="Y7" s="332"/>
      <c r="Z7" s="332"/>
    </row>
    <row r="8" spans="1:26" ht="25.05" customHeight="1" thickBot="1">
      <c r="A8" s="376"/>
      <c r="B8" s="370"/>
      <c r="C8" s="435"/>
      <c r="D8" s="387"/>
      <c r="E8" s="412"/>
      <c r="F8" s="236">
        <v>45</v>
      </c>
      <c r="G8" s="237">
        <v>1719</v>
      </c>
      <c r="H8" s="238">
        <f>G8/F8</f>
        <v>38.200000000000003</v>
      </c>
      <c r="I8" s="416"/>
      <c r="J8" s="529"/>
      <c r="K8" s="529"/>
      <c r="L8" s="529"/>
      <c r="M8" s="529"/>
      <c r="N8" s="529"/>
      <c r="O8" s="529"/>
      <c r="P8" s="529"/>
      <c r="Q8" s="332"/>
      <c r="R8" s="332"/>
      <c r="S8" s="332"/>
      <c r="T8" s="332"/>
      <c r="U8" s="332"/>
      <c r="V8" s="332"/>
      <c r="W8" s="332"/>
      <c r="X8" s="332"/>
      <c r="Y8" s="332"/>
      <c r="Z8" s="332"/>
    </row>
    <row r="9" spans="1:26" ht="25.05" customHeight="1">
      <c r="A9" s="405" t="s">
        <v>190</v>
      </c>
      <c r="B9" s="368"/>
      <c r="C9" s="371" t="s">
        <v>210</v>
      </c>
      <c r="D9" s="383" t="s">
        <v>256</v>
      </c>
      <c r="E9" s="410"/>
      <c r="F9" s="230">
        <v>15</v>
      </c>
      <c r="G9" s="242">
        <v>518</v>
      </c>
      <c r="H9" s="232">
        <f>G9/F9</f>
        <v>34.533333333333331</v>
      </c>
      <c r="I9" s="416"/>
      <c r="J9" s="339"/>
      <c r="K9" s="346"/>
      <c r="L9" s="331"/>
      <c r="M9" s="347"/>
      <c r="N9" s="347"/>
      <c r="O9" s="347"/>
      <c r="P9" s="347"/>
      <c r="Q9" s="332"/>
      <c r="R9" s="332"/>
      <c r="S9" s="332"/>
      <c r="T9" s="332"/>
      <c r="U9" s="332"/>
      <c r="V9" s="332"/>
      <c r="W9" s="332"/>
      <c r="X9" s="332"/>
      <c r="Y9" s="332"/>
      <c r="Z9" s="332"/>
    </row>
    <row r="10" spans="1:26" ht="25.05" customHeight="1">
      <c r="A10" s="406"/>
      <c r="B10" s="369"/>
      <c r="C10" s="407"/>
      <c r="D10" s="385"/>
      <c r="E10" s="411"/>
      <c r="F10" s="233">
        <v>25</v>
      </c>
      <c r="G10" s="234">
        <v>863</v>
      </c>
      <c r="H10" s="235">
        <f t="shared" ref="H10:H17" si="0">G10/F10</f>
        <v>34.520000000000003</v>
      </c>
      <c r="I10" s="416"/>
      <c r="J10" s="339"/>
      <c r="K10" s="346"/>
      <c r="L10" s="331"/>
      <c r="M10" s="347"/>
      <c r="N10" s="347"/>
      <c r="O10" s="347"/>
      <c r="P10" s="347"/>
      <c r="Q10" s="332"/>
      <c r="R10" s="332"/>
      <c r="S10" s="332"/>
      <c r="T10" s="332"/>
      <c r="U10" s="332"/>
      <c r="V10" s="332"/>
      <c r="W10" s="332"/>
      <c r="X10" s="332"/>
      <c r="Y10" s="332"/>
      <c r="Z10" s="332"/>
    </row>
    <row r="11" spans="1:26" ht="25.05" customHeight="1" thickBot="1">
      <c r="A11" s="406"/>
      <c r="B11" s="370"/>
      <c r="C11" s="407"/>
      <c r="D11" s="387"/>
      <c r="E11" s="412"/>
      <c r="F11" s="236">
        <v>45</v>
      </c>
      <c r="G11" s="237">
        <v>1449</v>
      </c>
      <c r="H11" s="238">
        <f t="shared" si="0"/>
        <v>32.200000000000003</v>
      </c>
      <c r="I11" s="416"/>
      <c r="J11" s="339"/>
      <c r="K11" s="346"/>
      <c r="L11" s="331"/>
      <c r="M11" s="347"/>
      <c r="N11" s="347"/>
      <c r="O11" s="347"/>
      <c r="P11" s="347"/>
      <c r="Q11" s="332"/>
      <c r="R11" s="332"/>
      <c r="S11" s="332"/>
      <c r="T11" s="332"/>
      <c r="U11" s="332"/>
      <c r="V11" s="332"/>
      <c r="W11" s="332"/>
      <c r="X11" s="332"/>
      <c r="Y11" s="332"/>
      <c r="Z11" s="332"/>
    </row>
    <row r="12" spans="1:26" ht="25.05" customHeight="1">
      <c r="A12" s="405" t="s">
        <v>191</v>
      </c>
      <c r="B12" s="368"/>
      <c r="C12" s="371" t="s">
        <v>211</v>
      </c>
      <c r="D12" s="383" t="s">
        <v>257</v>
      </c>
      <c r="E12" s="410"/>
      <c r="F12" s="230">
        <v>15</v>
      </c>
      <c r="G12" s="242">
        <v>1811</v>
      </c>
      <c r="H12" s="232">
        <f>G12/F12</f>
        <v>120.73333333333333</v>
      </c>
      <c r="I12" s="416"/>
      <c r="J12" s="339"/>
      <c r="K12" s="346"/>
      <c r="L12" s="331"/>
      <c r="M12" s="347"/>
      <c r="N12" s="347"/>
      <c r="O12" s="347"/>
      <c r="P12" s="347"/>
      <c r="Q12" s="332"/>
      <c r="R12" s="332"/>
      <c r="S12" s="332"/>
      <c r="T12" s="332"/>
      <c r="U12" s="332"/>
      <c r="V12" s="332"/>
      <c r="W12" s="332"/>
      <c r="X12" s="332"/>
      <c r="Y12" s="332"/>
      <c r="Z12" s="332"/>
    </row>
    <row r="13" spans="1:26" ht="25.05" customHeight="1">
      <c r="A13" s="406"/>
      <c r="B13" s="369"/>
      <c r="C13" s="407"/>
      <c r="D13" s="385"/>
      <c r="E13" s="411"/>
      <c r="F13" s="233">
        <v>25</v>
      </c>
      <c r="G13" s="234">
        <v>3017</v>
      </c>
      <c r="H13" s="235">
        <f t="shared" si="0"/>
        <v>120.68</v>
      </c>
      <c r="I13" s="416"/>
      <c r="J13" s="339"/>
      <c r="K13" s="346"/>
      <c r="L13" s="331"/>
      <c r="M13" s="347"/>
      <c r="N13" s="347"/>
      <c r="O13" s="347"/>
      <c r="P13" s="347"/>
      <c r="Q13" s="332"/>
      <c r="R13" s="332"/>
      <c r="S13" s="332"/>
      <c r="T13" s="332"/>
      <c r="U13" s="332"/>
      <c r="V13" s="332"/>
      <c r="W13" s="332"/>
      <c r="X13" s="332"/>
      <c r="Y13" s="332"/>
      <c r="Z13" s="332"/>
    </row>
    <row r="14" spans="1:26" ht="25.05" customHeight="1" thickBot="1">
      <c r="A14" s="406"/>
      <c r="B14" s="370"/>
      <c r="C14" s="407"/>
      <c r="D14" s="387"/>
      <c r="E14" s="412"/>
      <c r="F14" s="236">
        <v>45</v>
      </c>
      <c r="G14" s="237">
        <v>5291</v>
      </c>
      <c r="H14" s="238">
        <f t="shared" si="0"/>
        <v>117.57777777777778</v>
      </c>
      <c r="I14" s="416"/>
      <c r="J14" s="339"/>
      <c r="K14" s="346"/>
      <c r="L14" s="331"/>
      <c r="M14" s="347"/>
      <c r="N14" s="347"/>
      <c r="O14" s="347"/>
      <c r="P14" s="347"/>
      <c r="Q14" s="332"/>
      <c r="R14" s="332"/>
      <c r="S14" s="332"/>
      <c r="T14" s="332"/>
      <c r="U14" s="332"/>
      <c r="V14" s="332"/>
      <c r="W14" s="332"/>
      <c r="X14" s="332"/>
      <c r="Y14" s="332"/>
      <c r="Z14" s="332"/>
    </row>
    <row r="15" spans="1:26" ht="25.05" customHeight="1">
      <c r="A15" s="405" t="s">
        <v>192</v>
      </c>
      <c r="B15" s="368"/>
      <c r="C15" s="371" t="s">
        <v>212</v>
      </c>
      <c r="D15" s="383" t="s">
        <v>254</v>
      </c>
      <c r="E15" s="410"/>
      <c r="F15" s="239">
        <v>15</v>
      </c>
      <c r="G15" s="240">
        <v>1028</v>
      </c>
      <c r="H15" s="241">
        <f>G15/F15</f>
        <v>68.533333333333331</v>
      </c>
      <c r="I15" s="416"/>
      <c r="J15" s="529"/>
      <c r="K15" s="529"/>
      <c r="L15" s="529"/>
      <c r="M15" s="529"/>
      <c r="N15" s="529"/>
      <c r="O15" s="529"/>
      <c r="P15" s="529"/>
      <c r="Q15" s="332"/>
      <c r="R15" s="332"/>
      <c r="S15" s="332"/>
      <c r="T15" s="332"/>
      <c r="U15" s="332"/>
      <c r="V15" s="332"/>
      <c r="W15" s="332"/>
      <c r="X15" s="332"/>
      <c r="Y15" s="332"/>
      <c r="Z15" s="332"/>
    </row>
    <row r="16" spans="1:26" ht="25.05" customHeight="1">
      <c r="A16" s="406"/>
      <c r="B16" s="369"/>
      <c r="C16" s="407"/>
      <c r="D16" s="385"/>
      <c r="E16" s="411"/>
      <c r="F16" s="233">
        <v>25</v>
      </c>
      <c r="G16" s="234">
        <v>1713</v>
      </c>
      <c r="H16" s="235">
        <f t="shared" si="0"/>
        <v>68.52</v>
      </c>
      <c r="I16" s="416"/>
      <c r="J16" s="529"/>
      <c r="K16" s="529"/>
      <c r="L16" s="529"/>
      <c r="M16" s="529"/>
      <c r="N16" s="529"/>
      <c r="O16" s="529"/>
      <c r="P16" s="529"/>
      <c r="Q16" s="332"/>
      <c r="R16" s="332"/>
      <c r="S16" s="332"/>
      <c r="T16" s="332"/>
      <c r="U16" s="332"/>
      <c r="V16" s="332"/>
      <c r="W16" s="332"/>
      <c r="X16" s="332"/>
      <c r="Y16" s="332"/>
      <c r="Z16" s="332"/>
    </row>
    <row r="17" spans="1:26" ht="25.05" customHeight="1" thickBot="1">
      <c r="A17" s="408"/>
      <c r="B17" s="370"/>
      <c r="C17" s="409"/>
      <c r="D17" s="387"/>
      <c r="E17" s="412"/>
      <c r="F17" s="236">
        <v>45</v>
      </c>
      <c r="G17" s="237">
        <v>2983</v>
      </c>
      <c r="H17" s="238">
        <f t="shared" si="0"/>
        <v>66.288888888888891</v>
      </c>
      <c r="I17" s="416"/>
      <c r="J17" s="529"/>
      <c r="K17" s="529"/>
      <c r="L17" s="529"/>
      <c r="M17" s="529"/>
      <c r="N17" s="529"/>
      <c r="O17" s="529"/>
      <c r="P17" s="529"/>
      <c r="Q17" s="332"/>
      <c r="R17" s="332"/>
      <c r="S17" s="332"/>
      <c r="T17" s="332"/>
      <c r="U17" s="332"/>
      <c r="V17" s="332"/>
      <c r="W17" s="332"/>
      <c r="X17" s="332"/>
      <c r="Y17" s="332"/>
      <c r="Z17" s="332"/>
    </row>
    <row r="18" spans="1:26" ht="18.600000000000001" customHeight="1" thickBot="1">
      <c r="A18" s="399" t="s">
        <v>188</v>
      </c>
      <c r="B18" s="400"/>
      <c r="C18" s="400"/>
      <c r="D18" s="400"/>
      <c r="E18" s="400"/>
      <c r="F18" s="400"/>
      <c r="G18" s="400"/>
      <c r="H18" s="400"/>
      <c r="I18" s="416"/>
      <c r="J18" s="345"/>
      <c r="K18" s="332"/>
      <c r="L18" s="332"/>
      <c r="M18" s="332"/>
      <c r="N18" s="332"/>
      <c r="O18" s="332"/>
      <c r="P18" s="332"/>
      <c r="Q18" s="332"/>
      <c r="R18" s="332"/>
      <c r="S18" s="332"/>
      <c r="T18" s="332"/>
      <c r="U18" s="332"/>
      <c r="V18" s="332"/>
      <c r="W18" s="332"/>
      <c r="X18" s="332"/>
      <c r="Y18" s="332"/>
      <c r="Z18" s="332"/>
    </row>
    <row r="19" spans="1:26" s="155" customFormat="1" ht="25.05" customHeight="1">
      <c r="A19" s="377" t="s">
        <v>193</v>
      </c>
      <c r="B19" s="368"/>
      <c r="C19" s="371" t="s">
        <v>213</v>
      </c>
      <c r="D19" s="383" t="s">
        <v>259</v>
      </c>
      <c r="E19" s="384"/>
      <c r="F19" s="325">
        <v>15</v>
      </c>
      <c r="G19" s="318">
        <v>752</v>
      </c>
      <c r="H19" s="315">
        <f>G19/F19</f>
        <v>50.133333333333333</v>
      </c>
      <c r="I19" s="416"/>
      <c r="J19" s="530"/>
      <c r="K19" s="530"/>
      <c r="L19" s="530"/>
      <c r="M19" s="530"/>
      <c r="N19" s="530"/>
      <c r="O19" s="530"/>
      <c r="P19" s="530"/>
      <c r="Q19" s="348"/>
      <c r="R19" s="348"/>
      <c r="S19" s="348"/>
      <c r="T19" s="348"/>
      <c r="U19" s="348"/>
      <c r="V19" s="348"/>
      <c r="W19" s="348"/>
      <c r="X19" s="348"/>
      <c r="Y19" s="348"/>
      <c r="Z19" s="348"/>
    </row>
    <row r="20" spans="1:26" s="155" customFormat="1" ht="25.05" customHeight="1">
      <c r="A20" s="378"/>
      <c r="B20" s="369"/>
      <c r="C20" s="380"/>
      <c r="D20" s="385"/>
      <c r="E20" s="386"/>
      <c r="F20" s="326">
        <v>25</v>
      </c>
      <c r="G20" s="319">
        <v>1252</v>
      </c>
      <c r="H20" s="316">
        <f t="shared" ref="H20:H36" si="1">G20/F20</f>
        <v>50.08</v>
      </c>
      <c r="I20" s="416"/>
      <c r="J20" s="530"/>
      <c r="K20" s="530"/>
      <c r="L20" s="530"/>
      <c r="M20" s="530"/>
      <c r="N20" s="530"/>
      <c r="O20" s="530"/>
      <c r="P20" s="530"/>
      <c r="Q20" s="348"/>
      <c r="R20" s="348"/>
      <c r="S20" s="348"/>
      <c r="T20" s="348"/>
      <c r="U20" s="348"/>
      <c r="V20" s="348"/>
      <c r="W20" s="348"/>
      <c r="X20" s="348"/>
      <c r="Y20" s="348"/>
      <c r="Z20" s="348"/>
    </row>
    <row r="21" spans="1:26" s="155" customFormat="1" ht="25.05" customHeight="1" thickBot="1">
      <c r="A21" s="379"/>
      <c r="B21" s="370"/>
      <c r="C21" s="402"/>
      <c r="D21" s="387"/>
      <c r="E21" s="388"/>
      <c r="F21" s="327">
        <v>45</v>
      </c>
      <c r="G21" s="320">
        <v>2154</v>
      </c>
      <c r="H21" s="317">
        <f t="shared" si="1"/>
        <v>47.866666666666667</v>
      </c>
      <c r="I21" s="416"/>
      <c r="J21" s="530"/>
      <c r="K21" s="530"/>
      <c r="L21" s="530"/>
      <c r="M21" s="530"/>
      <c r="N21" s="530"/>
      <c r="O21" s="530"/>
      <c r="P21" s="530"/>
      <c r="Q21" s="348"/>
      <c r="R21" s="348"/>
      <c r="S21" s="348"/>
      <c r="T21" s="348"/>
      <c r="U21" s="348"/>
      <c r="V21" s="348"/>
      <c r="W21" s="348"/>
      <c r="X21" s="348"/>
      <c r="Y21" s="348"/>
      <c r="Z21" s="348"/>
    </row>
    <row r="22" spans="1:26" s="155" customFormat="1" ht="25.05" customHeight="1">
      <c r="A22" s="377" t="s">
        <v>262</v>
      </c>
      <c r="B22" s="368"/>
      <c r="C22" s="371" t="s">
        <v>261</v>
      </c>
      <c r="D22" s="383" t="s">
        <v>313</v>
      </c>
      <c r="E22" s="384"/>
      <c r="F22" s="321">
        <v>15</v>
      </c>
      <c r="G22" s="318">
        <v>636</v>
      </c>
      <c r="H22" s="315">
        <f>G22/F22</f>
        <v>42.4</v>
      </c>
      <c r="I22" s="416"/>
      <c r="J22" s="348"/>
      <c r="K22" s="349"/>
      <c r="L22" s="349"/>
      <c r="M22" s="350"/>
      <c r="N22" s="350"/>
      <c r="O22" s="350"/>
      <c r="P22" s="350"/>
      <c r="Q22" s="348"/>
      <c r="R22" s="348"/>
      <c r="S22" s="348"/>
      <c r="T22" s="348"/>
      <c r="U22" s="348"/>
      <c r="V22" s="348"/>
      <c r="W22" s="348"/>
      <c r="X22" s="348"/>
      <c r="Y22" s="348"/>
      <c r="Z22" s="348"/>
    </row>
    <row r="23" spans="1:26" s="155" customFormat="1" ht="25.05" customHeight="1">
      <c r="A23" s="378"/>
      <c r="B23" s="369"/>
      <c r="C23" s="380"/>
      <c r="D23" s="385"/>
      <c r="E23" s="386"/>
      <c r="F23" s="322">
        <v>25</v>
      </c>
      <c r="G23" s="319">
        <v>1059</v>
      </c>
      <c r="H23" s="316">
        <f t="shared" si="1"/>
        <v>42.36</v>
      </c>
      <c r="I23" s="416"/>
      <c r="J23" s="348"/>
      <c r="K23" s="349"/>
      <c r="L23" s="349"/>
      <c r="M23" s="350"/>
      <c r="N23" s="350"/>
      <c r="O23" s="350"/>
      <c r="P23" s="350"/>
      <c r="Q23" s="348"/>
      <c r="R23" s="348"/>
      <c r="S23" s="348"/>
      <c r="T23" s="348"/>
      <c r="U23" s="348"/>
      <c r="V23" s="348"/>
      <c r="W23" s="348"/>
      <c r="X23" s="348"/>
      <c r="Y23" s="348"/>
      <c r="Z23" s="348"/>
    </row>
    <row r="24" spans="1:26" s="155" customFormat="1" ht="25.05" customHeight="1" thickBot="1">
      <c r="A24" s="401"/>
      <c r="B24" s="370"/>
      <c r="C24" s="402"/>
      <c r="D24" s="387"/>
      <c r="E24" s="388"/>
      <c r="F24" s="323">
        <v>43</v>
      </c>
      <c r="G24" s="320">
        <v>1799</v>
      </c>
      <c r="H24" s="317">
        <f>G24/F24</f>
        <v>41.837209302325583</v>
      </c>
      <c r="I24" s="416"/>
      <c r="J24" s="348"/>
      <c r="K24" s="349"/>
      <c r="L24" s="349"/>
      <c r="M24" s="350"/>
      <c r="N24" s="350"/>
      <c r="O24" s="350"/>
      <c r="P24" s="350"/>
      <c r="Q24" s="348"/>
      <c r="R24" s="348"/>
      <c r="S24" s="348"/>
      <c r="T24" s="348"/>
      <c r="U24" s="348"/>
      <c r="V24" s="348"/>
      <c r="W24" s="348"/>
      <c r="X24" s="348"/>
      <c r="Y24" s="348"/>
      <c r="Z24" s="348"/>
    </row>
    <row r="25" spans="1:26" s="155" customFormat="1" ht="25.05" customHeight="1">
      <c r="A25" s="377" t="s">
        <v>195</v>
      </c>
      <c r="B25" s="368"/>
      <c r="C25" s="371" t="s">
        <v>214</v>
      </c>
      <c r="D25" s="383" t="s">
        <v>260</v>
      </c>
      <c r="E25" s="384"/>
      <c r="F25" s="321">
        <v>14</v>
      </c>
      <c r="G25" s="318">
        <v>1736</v>
      </c>
      <c r="H25" s="315">
        <f>G25/F25</f>
        <v>124</v>
      </c>
      <c r="I25" s="416"/>
      <c r="J25" s="348"/>
      <c r="K25" s="349"/>
      <c r="L25" s="349"/>
      <c r="M25" s="350"/>
      <c r="N25" s="350"/>
      <c r="O25" s="350"/>
      <c r="P25" s="350"/>
      <c r="Q25" s="348"/>
      <c r="R25" s="348"/>
      <c r="S25" s="348"/>
      <c r="T25" s="348"/>
      <c r="U25" s="348"/>
      <c r="V25" s="348"/>
      <c r="W25" s="348"/>
      <c r="X25" s="348"/>
      <c r="Y25" s="348"/>
      <c r="Z25" s="348"/>
    </row>
    <row r="26" spans="1:26" s="155" customFormat="1" ht="25.05" customHeight="1">
      <c r="A26" s="378"/>
      <c r="B26" s="369"/>
      <c r="C26" s="380"/>
      <c r="D26" s="385"/>
      <c r="E26" s="386"/>
      <c r="F26" s="322">
        <v>25</v>
      </c>
      <c r="G26" s="319">
        <v>3071</v>
      </c>
      <c r="H26" s="316">
        <f t="shared" si="1"/>
        <v>122.84</v>
      </c>
      <c r="I26" s="416"/>
      <c r="J26" s="348"/>
      <c r="K26" s="349"/>
      <c r="L26" s="349"/>
      <c r="M26" s="350"/>
      <c r="N26" s="350"/>
      <c r="O26" s="350"/>
      <c r="P26" s="350"/>
      <c r="Q26" s="348"/>
      <c r="R26" s="348"/>
      <c r="S26" s="348"/>
      <c r="T26" s="348"/>
      <c r="U26" s="348"/>
      <c r="V26" s="348"/>
      <c r="W26" s="348"/>
      <c r="X26" s="348"/>
      <c r="Y26" s="348"/>
      <c r="Z26" s="348"/>
    </row>
    <row r="27" spans="1:26" s="155" customFormat="1" ht="25.05" customHeight="1" thickBot="1">
      <c r="A27" s="401"/>
      <c r="B27" s="370"/>
      <c r="C27" s="402"/>
      <c r="D27" s="387"/>
      <c r="E27" s="388"/>
      <c r="F27" s="323">
        <v>42</v>
      </c>
      <c r="G27" s="320">
        <v>5088</v>
      </c>
      <c r="H27" s="317">
        <f t="shared" si="1"/>
        <v>121.14285714285714</v>
      </c>
      <c r="I27" s="416"/>
      <c r="J27" s="348"/>
      <c r="K27" s="349"/>
      <c r="L27" s="349"/>
      <c r="M27" s="350"/>
      <c r="N27" s="350"/>
      <c r="O27" s="350"/>
      <c r="P27" s="350"/>
      <c r="Q27" s="348"/>
      <c r="R27" s="348"/>
      <c r="S27" s="348"/>
      <c r="T27" s="348"/>
      <c r="U27" s="348"/>
      <c r="V27" s="348"/>
      <c r="W27" s="348"/>
      <c r="X27" s="348"/>
      <c r="Y27" s="348"/>
      <c r="Z27" s="348"/>
    </row>
    <row r="28" spans="1:26" s="155" customFormat="1" ht="25.05" customHeight="1">
      <c r="A28" s="403" t="s">
        <v>196</v>
      </c>
      <c r="B28" s="368"/>
      <c r="C28" s="404" t="s">
        <v>215</v>
      </c>
      <c r="D28" s="383" t="s">
        <v>228</v>
      </c>
      <c r="E28" s="384"/>
      <c r="F28" s="321">
        <v>15</v>
      </c>
      <c r="G28" s="318">
        <v>1074</v>
      </c>
      <c r="H28" s="315">
        <f t="shared" si="1"/>
        <v>71.599999999999994</v>
      </c>
      <c r="I28" s="416"/>
      <c r="J28" s="348"/>
      <c r="K28" s="349"/>
      <c r="L28" s="349"/>
      <c r="M28" s="350"/>
      <c r="N28" s="350"/>
      <c r="O28" s="350"/>
      <c r="P28" s="350"/>
      <c r="Q28" s="348"/>
      <c r="R28" s="348"/>
      <c r="S28" s="348"/>
      <c r="T28" s="348"/>
      <c r="U28" s="348"/>
      <c r="V28" s="348"/>
      <c r="W28" s="348"/>
      <c r="X28" s="348"/>
      <c r="Y28" s="348"/>
      <c r="Z28" s="348"/>
    </row>
    <row r="29" spans="1:26" s="155" customFormat="1" ht="25.05" customHeight="1">
      <c r="A29" s="378"/>
      <c r="B29" s="369"/>
      <c r="C29" s="380"/>
      <c r="D29" s="385"/>
      <c r="E29" s="386"/>
      <c r="F29" s="322">
        <v>25</v>
      </c>
      <c r="G29" s="319">
        <v>1790</v>
      </c>
      <c r="H29" s="316">
        <f t="shared" si="1"/>
        <v>71.599999999999994</v>
      </c>
      <c r="I29" s="416"/>
      <c r="J29" s="348"/>
      <c r="K29" s="349"/>
      <c r="L29" s="349"/>
      <c r="M29" s="350"/>
      <c r="N29" s="350"/>
      <c r="O29" s="350"/>
      <c r="P29" s="350"/>
      <c r="Q29" s="348"/>
      <c r="R29" s="348"/>
      <c r="S29" s="348"/>
      <c r="T29" s="348"/>
      <c r="U29" s="348"/>
      <c r="V29" s="348"/>
      <c r="W29" s="348"/>
      <c r="X29" s="348"/>
      <c r="Y29" s="348"/>
      <c r="Z29" s="348"/>
    </row>
    <row r="30" spans="1:26" s="155" customFormat="1" ht="25.05" customHeight="1" thickBot="1">
      <c r="A30" s="378"/>
      <c r="B30" s="370"/>
      <c r="C30" s="380"/>
      <c r="D30" s="387"/>
      <c r="E30" s="388"/>
      <c r="F30" s="323">
        <v>45</v>
      </c>
      <c r="G30" s="320">
        <v>3110</v>
      </c>
      <c r="H30" s="317">
        <f t="shared" si="1"/>
        <v>69.111111111111114</v>
      </c>
      <c r="I30" s="416"/>
      <c r="J30" s="348"/>
      <c r="K30" s="349"/>
      <c r="L30" s="349"/>
      <c r="M30" s="350"/>
      <c r="N30" s="350"/>
      <c r="O30" s="350"/>
      <c r="P30" s="350"/>
      <c r="Q30" s="348"/>
      <c r="R30" s="348"/>
      <c r="S30" s="348"/>
      <c r="T30" s="348"/>
      <c r="U30" s="348"/>
      <c r="V30" s="348"/>
      <c r="W30" s="348"/>
      <c r="X30" s="348"/>
      <c r="Y30" s="348"/>
      <c r="Z30" s="348"/>
    </row>
    <row r="31" spans="1:26" s="155" customFormat="1" ht="25.05" customHeight="1">
      <c r="A31" s="377" t="s">
        <v>205</v>
      </c>
      <c r="B31" s="368"/>
      <c r="C31" s="371" t="s">
        <v>216</v>
      </c>
      <c r="D31" s="383" t="s">
        <v>229</v>
      </c>
      <c r="E31" s="384"/>
      <c r="F31" s="328">
        <v>15</v>
      </c>
      <c r="G31" s="248">
        <v>2098</v>
      </c>
      <c r="H31" s="249">
        <f t="shared" si="1"/>
        <v>139.86666666666667</v>
      </c>
      <c r="I31" s="416"/>
      <c r="J31" s="348"/>
      <c r="K31" s="349"/>
      <c r="L31" s="349"/>
      <c r="M31" s="350"/>
      <c r="N31" s="350"/>
      <c r="O31" s="350"/>
      <c r="P31" s="350"/>
      <c r="Q31" s="348"/>
      <c r="R31" s="348"/>
      <c r="S31" s="348"/>
      <c r="T31" s="348"/>
      <c r="U31" s="348"/>
      <c r="V31" s="348"/>
      <c r="W31" s="348"/>
      <c r="X31" s="348"/>
      <c r="Y31" s="348"/>
      <c r="Z31" s="348"/>
    </row>
    <row r="32" spans="1:26" s="155" customFormat="1" ht="25.05" customHeight="1">
      <c r="A32" s="378"/>
      <c r="B32" s="369"/>
      <c r="C32" s="407"/>
      <c r="D32" s="385"/>
      <c r="E32" s="386"/>
      <c r="F32" s="330">
        <v>25</v>
      </c>
      <c r="G32" s="246">
        <v>3496</v>
      </c>
      <c r="H32" s="247">
        <f t="shared" si="1"/>
        <v>139.84</v>
      </c>
      <c r="I32" s="416"/>
      <c r="J32" s="348"/>
      <c r="K32" s="349"/>
      <c r="L32" s="349"/>
      <c r="M32" s="350"/>
      <c r="N32" s="350"/>
      <c r="O32" s="350"/>
      <c r="P32" s="350"/>
      <c r="Q32" s="348"/>
      <c r="R32" s="348"/>
      <c r="S32" s="348"/>
      <c r="T32" s="348"/>
      <c r="U32" s="348"/>
      <c r="V32" s="348"/>
      <c r="W32" s="348"/>
      <c r="X32" s="348"/>
      <c r="Y32" s="348"/>
      <c r="Z32" s="348"/>
    </row>
    <row r="33" spans="1:26" s="155" customFormat="1" ht="25.05" customHeight="1" thickBot="1">
      <c r="A33" s="401"/>
      <c r="B33" s="370"/>
      <c r="C33" s="409"/>
      <c r="D33" s="387"/>
      <c r="E33" s="388"/>
      <c r="F33" s="329">
        <v>45</v>
      </c>
      <c r="G33" s="250">
        <v>6171</v>
      </c>
      <c r="H33" s="251">
        <f t="shared" si="1"/>
        <v>137.13333333333333</v>
      </c>
      <c r="I33" s="416"/>
      <c r="J33" s="348"/>
      <c r="K33" s="349"/>
      <c r="L33" s="349"/>
      <c r="M33" s="350"/>
      <c r="N33" s="350"/>
      <c r="O33" s="350"/>
      <c r="P33" s="350"/>
      <c r="Q33" s="348"/>
      <c r="R33" s="348"/>
      <c r="S33" s="348"/>
      <c r="T33" s="348"/>
      <c r="U33" s="348"/>
      <c r="V33" s="348"/>
      <c r="W33" s="348"/>
      <c r="X33" s="348"/>
      <c r="Y33" s="348"/>
      <c r="Z33" s="348"/>
    </row>
    <row r="34" spans="1:26" s="155" customFormat="1" ht="25.05" customHeight="1">
      <c r="A34" s="377" t="s">
        <v>197</v>
      </c>
      <c r="B34" s="368"/>
      <c r="C34" s="371" t="s">
        <v>217</v>
      </c>
      <c r="D34" s="383" t="s">
        <v>320</v>
      </c>
      <c r="E34" s="384"/>
      <c r="F34" s="321">
        <v>15</v>
      </c>
      <c r="G34" s="318">
        <v>488</v>
      </c>
      <c r="H34" s="315">
        <f t="shared" si="1"/>
        <v>32.533333333333331</v>
      </c>
      <c r="I34" s="416"/>
      <c r="J34" s="348"/>
      <c r="K34" s="349"/>
      <c r="L34" s="349"/>
      <c r="M34" s="350"/>
      <c r="N34" s="350"/>
      <c r="O34" s="350"/>
      <c r="P34" s="350"/>
      <c r="Q34" s="348"/>
      <c r="R34" s="348"/>
      <c r="S34" s="348"/>
      <c r="T34" s="348"/>
      <c r="U34" s="348"/>
      <c r="V34" s="348"/>
      <c r="W34" s="348"/>
      <c r="X34" s="348"/>
      <c r="Y34" s="348"/>
      <c r="Z34" s="348"/>
    </row>
    <row r="35" spans="1:26" s="155" customFormat="1" ht="25.05" customHeight="1">
      <c r="A35" s="378"/>
      <c r="B35" s="369"/>
      <c r="C35" s="380"/>
      <c r="D35" s="385"/>
      <c r="E35" s="386"/>
      <c r="F35" s="322">
        <v>25</v>
      </c>
      <c r="G35" s="319">
        <v>812</v>
      </c>
      <c r="H35" s="316">
        <f t="shared" si="1"/>
        <v>32.479999999999997</v>
      </c>
      <c r="I35" s="416"/>
      <c r="J35" s="348"/>
      <c r="K35" s="349"/>
      <c r="L35" s="349"/>
      <c r="M35" s="350"/>
      <c r="N35" s="350"/>
      <c r="O35" s="350"/>
      <c r="P35" s="350"/>
      <c r="Q35" s="348"/>
      <c r="R35" s="348"/>
      <c r="S35" s="348"/>
      <c r="T35" s="348"/>
      <c r="U35" s="348"/>
      <c r="V35" s="348"/>
      <c r="W35" s="348"/>
      <c r="X35" s="348"/>
      <c r="Y35" s="348"/>
      <c r="Z35" s="348"/>
    </row>
    <row r="36" spans="1:26" s="155" customFormat="1" ht="25.05" customHeight="1" thickBot="1">
      <c r="A36" s="379"/>
      <c r="B36" s="370"/>
      <c r="C36" s="381"/>
      <c r="D36" s="387"/>
      <c r="E36" s="388"/>
      <c r="F36" s="323">
        <v>43</v>
      </c>
      <c r="G36" s="320">
        <v>1325</v>
      </c>
      <c r="H36" s="317">
        <f t="shared" si="1"/>
        <v>30.813953488372093</v>
      </c>
      <c r="I36" s="416"/>
      <c r="J36" s="348"/>
      <c r="K36" s="349"/>
      <c r="L36" s="349"/>
      <c r="M36" s="350"/>
      <c r="N36" s="350"/>
      <c r="O36" s="350"/>
      <c r="P36" s="350"/>
      <c r="Q36" s="348"/>
      <c r="R36" s="348"/>
      <c r="S36" s="348"/>
      <c r="T36" s="348"/>
      <c r="U36" s="348"/>
      <c r="V36" s="348"/>
      <c r="W36" s="348"/>
      <c r="X36" s="348"/>
      <c r="Y36" s="348"/>
      <c r="Z36" s="348"/>
    </row>
    <row r="37" spans="1:26" s="155" customFormat="1" ht="25.05" customHeight="1">
      <c r="A37" s="374" t="s">
        <v>194</v>
      </c>
      <c r="B37" s="421"/>
      <c r="C37" s="417" t="s">
        <v>311</v>
      </c>
      <c r="D37" s="383" t="s">
        <v>312</v>
      </c>
      <c r="E37" s="384"/>
      <c r="F37" s="321">
        <v>12</v>
      </c>
      <c r="G37" s="318">
        <v>2234</v>
      </c>
      <c r="H37" s="315">
        <f>G37/F37</f>
        <v>186.16666666666666</v>
      </c>
      <c r="I37" s="416"/>
      <c r="J37" s="348"/>
      <c r="K37" s="349"/>
      <c r="L37" s="349"/>
      <c r="M37" s="350"/>
      <c r="N37" s="350"/>
      <c r="O37" s="350"/>
      <c r="P37" s="350"/>
      <c r="Q37" s="348"/>
      <c r="R37" s="348"/>
      <c r="S37" s="348"/>
      <c r="T37" s="348"/>
      <c r="U37" s="348"/>
      <c r="V37" s="348"/>
      <c r="W37" s="348"/>
      <c r="X37" s="348"/>
      <c r="Y37" s="348"/>
      <c r="Z37" s="348"/>
    </row>
    <row r="38" spans="1:26" s="155" customFormat="1" ht="25.05" customHeight="1">
      <c r="A38" s="375"/>
      <c r="B38" s="422"/>
      <c r="C38" s="424"/>
      <c r="D38" s="385"/>
      <c r="E38" s="386"/>
      <c r="F38" s="322">
        <v>25</v>
      </c>
      <c r="G38" s="319">
        <v>4579</v>
      </c>
      <c r="H38" s="316">
        <f>G38/F38</f>
        <v>183.16</v>
      </c>
      <c r="I38" s="416"/>
      <c r="J38" s="348"/>
      <c r="K38" s="349"/>
      <c r="L38" s="349"/>
      <c r="M38" s="350"/>
      <c r="N38" s="350"/>
      <c r="O38" s="350"/>
      <c r="P38" s="350"/>
      <c r="Q38" s="348"/>
      <c r="R38" s="348"/>
      <c r="S38" s="348"/>
      <c r="T38" s="348"/>
      <c r="U38" s="348"/>
      <c r="V38" s="348"/>
      <c r="W38" s="348"/>
      <c r="X38" s="348"/>
      <c r="Y38" s="348"/>
      <c r="Z38" s="348"/>
    </row>
    <row r="39" spans="1:26" s="155" customFormat="1" ht="25.05" customHeight="1" thickBot="1">
      <c r="A39" s="376"/>
      <c r="B39" s="423"/>
      <c r="C39" s="373"/>
      <c r="D39" s="387"/>
      <c r="E39" s="388"/>
      <c r="F39" s="323">
        <v>36</v>
      </c>
      <c r="G39" s="320">
        <v>6608</v>
      </c>
      <c r="H39" s="317">
        <f>G39/F39</f>
        <v>183.55555555555554</v>
      </c>
      <c r="I39" s="416"/>
      <c r="J39" s="348"/>
      <c r="K39" s="349"/>
      <c r="L39" s="349"/>
      <c r="M39" s="350"/>
      <c r="N39" s="350"/>
      <c r="O39" s="350"/>
      <c r="P39" s="350"/>
      <c r="Q39" s="348"/>
      <c r="R39" s="348"/>
      <c r="S39" s="348"/>
      <c r="T39" s="348"/>
      <c r="U39" s="348"/>
      <c r="V39" s="348"/>
      <c r="W39" s="348"/>
      <c r="X39" s="348"/>
      <c r="Y39" s="348"/>
      <c r="Z39" s="348"/>
    </row>
    <row r="40" spans="1:26" s="155" customFormat="1" ht="18.600000000000001" customHeight="1" thickBot="1">
      <c r="A40" s="425" t="s">
        <v>227</v>
      </c>
      <c r="B40" s="426"/>
      <c r="C40" s="426"/>
      <c r="D40" s="426"/>
      <c r="E40" s="426"/>
      <c r="F40" s="426"/>
      <c r="G40" s="426"/>
      <c r="H40" s="426"/>
      <c r="I40" s="416"/>
      <c r="J40" s="351"/>
      <c r="K40" s="348"/>
      <c r="L40" s="348"/>
      <c r="M40" s="348"/>
      <c r="N40" s="348"/>
      <c r="O40" s="348"/>
      <c r="P40" s="348"/>
      <c r="Q40" s="348"/>
      <c r="R40" s="348"/>
      <c r="S40" s="348"/>
      <c r="T40" s="348"/>
      <c r="U40" s="348"/>
      <c r="V40" s="348"/>
      <c r="W40" s="348"/>
      <c r="X40" s="348"/>
      <c r="Y40" s="348"/>
      <c r="Z40" s="348"/>
    </row>
    <row r="41" spans="1:26" s="155" customFormat="1" ht="75" customHeight="1" thickBot="1">
      <c r="A41" s="313" t="s">
        <v>198</v>
      </c>
      <c r="B41" s="129"/>
      <c r="C41" s="314" t="s">
        <v>218</v>
      </c>
      <c r="D41" s="397" t="s">
        <v>230</v>
      </c>
      <c r="E41" s="398"/>
      <c r="F41" s="325">
        <v>10</v>
      </c>
      <c r="G41" s="318">
        <v>280</v>
      </c>
      <c r="H41" s="315">
        <f>G41/F41</f>
        <v>28</v>
      </c>
      <c r="I41" s="416"/>
      <c r="J41" s="348"/>
      <c r="K41" s="349"/>
      <c r="L41" s="349"/>
      <c r="M41" s="350"/>
      <c r="N41" s="350"/>
      <c r="O41" s="350"/>
      <c r="P41" s="350"/>
      <c r="Q41" s="348"/>
      <c r="R41" s="348"/>
      <c r="S41" s="348"/>
      <c r="T41" s="348"/>
      <c r="U41" s="348"/>
      <c r="V41" s="348"/>
      <c r="W41" s="348"/>
      <c r="X41" s="348"/>
      <c r="Y41" s="348"/>
      <c r="Z41" s="348"/>
    </row>
    <row r="42" spans="1:26" s="155" customFormat="1" ht="75" customHeight="1" thickBot="1">
      <c r="A42" s="309" t="s">
        <v>199</v>
      </c>
      <c r="B42" s="130"/>
      <c r="C42" s="310" t="s">
        <v>219</v>
      </c>
      <c r="D42" s="397" t="s">
        <v>231</v>
      </c>
      <c r="E42" s="427"/>
      <c r="F42" s="326">
        <v>10</v>
      </c>
      <c r="G42" s="319">
        <v>246</v>
      </c>
      <c r="H42" s="316">
        <f>G42/F42</f>
        <v>24.6</v>
      </c>
      <c r="I42" s="416"/>
      <c r="J42" s="348"/>
      <c r="K42" s="349"/>
      <c r="L42" s="349"/>
      <c r="M42" s="350"/>
      <c r="N42" s="350"/>
      <c r="O42" s="350"/>
      <c r="P42" s="350"/>
      <c r="Q42" s="348"/>
      <c r="R42" s="348"/>
      <c r="S42" s="348"/>
      <c r="T42" s="348"/>
      <c r="U42" s="348"/>
      <c r="V42" s="348"/>
      <c r="W42" s="348"/>
      <c r="X42" s="348"/>
      <c r="Y42" s="348"/>
      <c r="Z42" s="348"/>
    </row>
    <row r="43" spans="1:26" s="155" customFormat="1" ht="25.05" customHeight="1">
      <c r="A43" s="374" t="s">
        <v>200</v>
      </c>
      <c r="B43" s="368"/>
      <c r="C43" s="417" t="s">
        <v>220</v>
      </c>
      <c r="D43" s="393" t="s">
        <v>314</v>
      </c>
      <c r="E43" s="394"/>
      <c r="F43" s="322">
        <v>15</v>
      </c>
      <c r="G43" s="319">
        <v>1688</v>
      </c>
      <c r="H43" s="316">
        <f>G43/F43</f>
        <v>112.53333333333333</v>
      </c>
      <c r="I43" s="416"/>
      <c r="J43" s="348"/>
      <c r="K43" s="349"/>
      <c r="L43" s="349"/>
      <c r="M43" s="350"/>
      <c r="N43" s="350"/>
      <c r="O43" s="350"/>
      <c r="P43" s="350"/>
      <c r="Q43" s="348"/>
      <c r="R43" s="348"/>
      <c r="S43" s="348"/>
      <c r="T43" s="348"/>
      <c r="U43" s="348"/>
      <c r="V43" s="348"/>
      <c r="W43" s="348"/>
      <c r="X43" s="348"/>
      <c r="Y43" s="348"/>
      <c r="Z43" s="348"/>
    </row>
    <row r="44" spans="1:26" s="155" customFormat="1" ht="25.05" customHeight="1">
      <c r="A44" s="375"/>
      <c r="B44" s="369"/>
      <c r="C44" s="418"/>
      <c r="D44" s="393"/>
      <c r="E44" s="394"/>
      <c r="F44" s="322">
        <v>25</v>
      </c>
      <c r="G44" s="319">
        <v>2813</v>
      </c>
      <c r="H44" s="316">
        <f t="shared" ref="H44:H45" si="2">G44/F44</f>
        <v>112.52</v>
      </c>
      <c r="I44" s="416"/>
      <c r="J44" s="348"/>
      <c r="K44" s="349"/>
      <c r="L44" s="349"/>
      <c r="M44" s="350"/>
      <c r="N44" s="350"/>
      <c r="O44" s="350"/>
      <c r="P44" s="350"/>
      <c r="Q44" s="348"/>
      <c r="R44" s="348"/>
      <c r="S44" s="348"/>
      <c r="T44" s="348"/>
      <c r="U44" s="348"/>
      <c r="V44" s="348"/>
      <c r="W44" s="348"/>
      <c r="X44" s="348"/>
      <c r="Y44" s="348"/>
      <c r="Z44" s="348"/>
    </row>
    <row r="45" spans="1:26" s="155" customFormat="1" ht="25.05" customHeight="1" thickBot="1">
      <c r="A45" s="376"/>
      <c r="B45" s="370"/>
      <c r="C45" s="419"/>
      <c r="D45" s="395"/>
      <c r="E45" s="396"/>
      <c r="F45" s="322">
        <v>45</v>
      </c>
      <c r="G45" s="319">
        <v>4952</v>
      </c>
      <c r="H45" s="316">
        <f t="shared" si="2"/>
        <v>110.04444444444445</v>
      </c>
      <c r="I45" s="416"/>
      <c r="J45" s="348"/>
      <c r="K45" s="349"/>
      <c r="L45" s="349"/>
      <c r="M45" s="350"/>
      <c r="N45" s="350"/>
      <c r="O45" s="350"/>
      <c r="P45" s="350"/>
      <c r="Q45" s="348"/>
      <c r="R45" s="348"/>
      <c r="S45" s="348"/>
      <c r="T45" s="348"/>
      <c r="U45" s="348"/>
      <c r="V45" s="348"/>
      <c r="W45" s="348"/>
      <c r="X45" s="348"/>
      <c r="Y45" s="348"/>
      <c r="Z45" s="348"/>
    </row>
    <row r="46" spans="1:26" s="155" customFormat="1" ht="25.05" customHeight="1">
      <c r="A46" s="377" t="s">
        <v>201</v>
      </c>
      <c r="B46" s="368"/>
      <c r="C46" s="371" t="s">
        <v>221</v>
      </c>
      <c r="D46" s="391" t="s">
        <v>315</v>
      </c>
      <c r="E46" s="392"/>
      <c r="F46" s="322">
        <v>15</v>
      </c>
      <c r="G46" s="319">
        <v>601</v>
      </c>
      <c r="H46" s="316">
        <v>53</v>
      </c>
      <c r="I46" s="416"/>
      <c r="J46" s="350"/>
      <c r="K46" s="349"/>
      <c r="L46" s="349"/>
      <c r="M46" s="350"/>
      <c r="N46" s="350"/>
      <c r="O46" s="350"/>
      <c r="P46" s="350"/>
      <c r="Q46" s="348"/>
      <c r="R46" s="348"/>
      <c r="S46" s="348"/>
      <c r="T46" s="348"/>
      <c r="U46" s="348"/>
      <c r="V46" s="348"/>
      <c r="W46" s="348"/>
      <c r="X46" s="348"/>
      <c r="Y46" s="348"/>
      <c r="Z46" s="348"/>
    </row>
    <row r="47" spans="1:26" s="155" customFormat="1" ht="25.05" customHeight="1">
      <c r="A47" s="382"/>
      <c r="B47" s="369"/>
      <c r="C47" s="418"/>
      <c r="D47" s="393"/>
      <c r="E47" s="394"/>
      <c r="F47" s="322">
        <v>25</v>
      </c>
      <c r="G47" s="319">
        <v>975</v>
      </c>
      <c r="H47" s="316">
        <f>G47/F47</f>
        <v>39</v>
      </c>
      <c r="I47" s="416"/>
      <c r="J47" s="350"/>
      <c r="K47" s="349"/>
      <c r="L47" s="349"/>
      <c r="M47" s="350"/>
      <c r="N47" s="350"/>
      <c r="O47" s="350"/>
      <c r="P47" s="350"/>
      <c r="Q47" s="348"/>
      <c r="R47" s="348"/>
      <c r="S47" s="348"/>
      <c r="T47" s="348"/>
      <c r="U47" s="348"/>
      <c r="V47" s="348"/>
      <c r="W47" s="348"/>
      <c r="X47" s="348"/>
      <c r="Y47" s="348"/>
      <c r="Z47" s="348"/>
    </row>
    <row r="48" spans="1:26" s="155" customFormat="1" ht="25.05" customHeight="1" thickBot="1">
      <c r="A48" s="379"/>
      <c r="B48" s="370"/>
      <c r="C48" s="420"/>
      <c r="D48" s="395"/>
      <c r="E48" s="396"/>
      <c r="F48" s="322">
        <v>45</v>
      </c>
      <c r="G48" s="319">
        <v>1665</v>
      </c>
      <c r="H48" s="316">
        <f>G48/F48</f>
        <v>37</v>
      </c>
      <c r="I48" s="416"/>
      <c r="J48" s="350"/>
      <c r="K48" s="349"/>
      <c r="L48" s="349"/>
      <c r="M48" s="350"/>
      <c r="N48" s="350"/>
      <c r="O48" s="350"/>
      <c r="P48" s="350"/>
      <c r="Q48" s="348"/>
      <c r="R48" s="348"/>
      <c r="S48" s="348"/>
      <c r="T48" s="348"/>
      <c r="U48" s="348"/>
      <c r="V48" s="348"/>
      <c r="W48" s="348"/>
      <c r="X48" s="348"/>
      <c r="Y48" s="348"/>
      <c r="Z48" s="348"/>
    </row>
    <row r="49" spans="1:26" s="155" customFormat="1" ht="75" customHeight="1" thickBot="1">
      <c r="A49" s="312" t="s">
        <v>202</v>
      </c>
      <c r="B49" s="128"/>
      <c r="C49" s="310" t="s">
        <v>222</v>
      </c>
      <c r="D49" s="397" t="s">
        <v>232</v>
      </c>
      <c r="E49" s="398"/>
      <c r="F49" s="327">
        <v>10</v>
      </c>
      <c r="G49" s="320">
        <v>1289</v>
      </c>
      <c r="H49" s="317">
        <f>G49/F49</f>
        <v>128.9</v>
      </c>
      <c r="I49" s="416"/>
      <c r="J49" s="348"/>
      <c r="K49" s="349"/>
      <c r="L49" s="349"/>
      <c r="M49" s="350"/>
      <c r="N49" s="350"/>
      <c r="O49" s="350"/>
      <c r="P49" s="350"/>
      <c r="Q49" s="348"/>
      <c r="R49" s="348"/>
      <c r="S49" s="348"/>
      <c r="T49" s="348"/>
      <c r="U49" s="348"/>
      <c r="V49" s="348"/>
      <c r="W49" s="348"/>
      <c r="X49" s="348"/>
      <c r="Y49" s="348"/>
      <c r="Z49" s="348"/>
    </row>
    <row r="50" spans="1:26" s="100" customFormat="1" ht="18.600000000000001" customHeight="1" thickBot="1">
      <c r="A50" s="425" t="s">
        <v>18</v>
      </c>
      <c r="B50" s="426"/>
      <c r="C50" s="426"/>
      <c r="D50" s="426"/>
      <c r="E50" s="426"/>
      <c r="F50" s="426"/>
      <c r="G50" s="426"/>
      <c r="H50" s="426"/>
      <c r="I50" s="416"/>
      <c r="J50" s="351"/>
      <c r="K50" s="352"/>
      <c r="L50" s="352"/>
      <c r="M50" s="352"/>
      <c r="N50" s="352"/>
      <c r="O50" s="352"/>
      <c r="P50" s="352"/>
      <c r="Q50" s="352"/>
      <c r="R50" s="352"/>
      <c r="S50" s="352"/>
      <c r="T50" s="352"/>
      <c r="U50" s="352"/>
      <c r="V50" s="352"/>
      <c r="W50" s="352"/>
      <c r="X50" s="352"/>
      <c r="Y50" s="352"/>
      <c r="Z50" s="352"/>
    </row>
    <row r="51" spans="1:26" ht="25.05" customHeight="1">
      <c r="A51" s="374" t="s">
        <v>203</v>
      </c>
      <c r="B51" s="368"/>
      <c r="C51" s="371" t="s">
        <v>223</v>
      </c>
      <c r="D51" s="383" t="s">
        <v>316</v>
      </c>
      <c r="E51" s="384"/>
      <c r="F51" s="325">
        <v>15</v>
      </c>
      <c r="G51" s="318">
        <v>3277</v>
      </c>
      <c r="H51" s="315">
        <f>G51/F51</f>
        <v>218.46666666666667</v>
      </c>
      <c r="I51" s="416"/>
      <c r="J51" s="348"/>
      <c r="K51" s="331"/>
      <c r="L51" s="331"/>
      <c r="M51" s="347"/>
      <c r="N51" s="347"/>
      <c r="O51" s="347"/>
      <c r="P51" s="347"/>
      <c r="Q51" s="332"/>
      <c r="R51" s="332"/>
      <c r="S51" s="332"/>
      <c r="T51" s="332"/>
      <c r="U51" s="332"/>
      <c r="V51" s="332"/>
      <c r="W51" s="332"/>
      <c r="X51" s="332"/>
      <c r="Y51" s="332"/>
      <c r="Z51" s="332"/>
    </row>
    <row r="52" spans="1:26" ht="25.05" customHeight="1">
      <c r="A52" s="375"/>
      <c r="B52" s="369"/>
      <c r="C52" s="372"/>
      <c r="D52" s="385"/>
      <c r="E52" s="386"/>
      <c r="F52" s="326">
        <v>25</v>
      </c>
      <c r="G52" s="319">
        <v>5461</v>
      </c>
      <c r="H52" s="316">
        <f t="shared" ref="H52:H56" si="3">G52/F52</f>
        <v>218.44</v>
      </c>
      <c r="I52" s="416"/>
      <c r="J52" s="348"/>
      <c r="K52" s="331"/>
      <c r="L52" s="331"/>
      <c r="M52" s="347"/>
      <c r="N52" s="347"/>
      <c r="O52" s="347"/>
      <c r="P52" s="347"/>
      <c r="Q52" s="332"/>
      <c r="R52" s="332"/>
      <c r="S52" s="332"/>
      <c r="T52" s="332"/>
      <c r="U52" s="332"/>
      <c r="V52" s="332"/>
      <c r="W52" s="332"/>
      <c r="X52" s="332"/>
      <c r="Y52" s="332"/>
      <c r="Z52" s="332"/>
    </row>
    <row r="53" spans="1:26" ht="25.05" customHeight="1" thickBot="1">
      <c r="A53" s="376"/>
      <c r="B53" s="370"/>
      <c r="C53" s="373"/>
      <c r="D53" s="385"/>
      <c r="E53" s="386"/>
      <c r="F53" s="288">
        <v>40</v>
      </c>
      <c r="G53" s="289">
        <v>8696</v>
      </c>
      <c r="H53" s="324">
        <f t="shared" si="3"/>
        <v>217.4</v>
      </c>
      <c r="I53" s="416"/>
      <c r="J53" s="348"/>
      <c r="K53" s="331"/>
      <c r="L53" s="331"/>
      <c r="M53" s="347"/>
      <c r="N53" s="347"/>
      <c r="O53" s="347"/>
      <c r="P53" s="347"/>
      <c r="Q53" s="332"/>
      <c r="R53" s="332"/>
      <c r="S53" s="332"/>
      <c r="T53" s="332"/>
      <c r="U53" s="332"/>
      <c r="V53" s="332"/>
      <c r="W53" s="332"/>
      <c r="X53" s="332"/>
      <c r="Y53" s="332"/>
      <c r="Z53" s="332"/>
    </row>
    <row r="54" spans="1:26" ht="25.05" customHeight="1">
      <c r="A54" s="374" t="s">
        <v>204</v>
      </c>
      <c r="B54" s="368"/>
      <c r="C54" s="371" t="s">
        <v>224</v>
      </c>
      <c r="D54" s="383" t="s">
        <v>233</v>
      </c>
      <c r="E54" s="410"/>
      <c r="F54" s="325">
        <v>15</v>
      </c>
      <c r="G54" s="318">
        <v>2060</v>
      </c>
      <c r="H54" s="315">
        <f>G54/F54</f>
        <v>137.33333333333334</v>
      </c>
      <c r="I54" s="416"/>
      <c r="J54" s="348"/>
      <c r="K54" s="331"/>
      <c r="L54" s="331"/>
      <c r="M54" s="347"/>
      <c r="N54" s="347"/>
      <c r="O54" s="347"/>
      <c r="P54" s="347"/>
      <c r="Q54" s="332"/>
      <c r="R54" s="332"/>
      <c r="S54" s="332"/>
      <c r="T54" s="332"/>
      <c r="U54" s="332"/>
      <c r="V54" s="332"/>
      <c r="W54" s="332"/>
      <c r="X54" s="332"/>
      <c r="Y54" s="332"/>
      <c r="Z54" s="332"/>
    </row>
    <row r="55" spans="1:26" ht="25.05" customHeight="1">
      <c r="A55" s="375"/>
      <c r="B55" s="369"/>
      <c r="C55" s="372"/>
      <c r="D55" s="385"/>
      <c r="E55" s="411"/>
      <c r="F55" s="326">
        <v>25</v>
      </c>
      <c r="G55" s="319">
        <v>3209</v>
      </c>
      <c r="H55" s="316">
        <f t="shared" si="3"/>
        <v>128.36000000000001</v>
      </c>
      <c r="I55" s="416"/>
      <c r="J55" s="348"/>
      <c r="K55" s="331"/>
      <c r="L55" s="331"/>
      <c r="M55" s="347"/>
      <c r="N55" s="347"/>
      <c r="O55" s="347"/>
      <c r="P55" s="347"/>
      <c r="Q55" s="332"/>
      <c r="R55" s="332"/>
      <c r="S55" s="332"/>
      <c r="T55" s="332"/>
      <c r="U55" s="332"/>
      <c r="V55" s="332"/>
      <c r="W55" s="332"/>
      <c r="X55" s="332"/>
      <c r="Y55" s="332"/>
      <c r="Z55" s="332"/>
    </row>
    <row r="56" spans="1:26" ht="25.05" customHeight="1" thickBot="1">
      <c r="A56" s="376"/>
      <c r="B56" s="370"/>
      <c r="C56" s="373"/>
      <c r="D56" s="387"/>
      <c r="E56" s="412"/>
      <c r="F56" s="327">
        <v>45</v>
      </c>
      <c r="G56" s="320">
        <v>5734</v>
      </c>
      <c r="H56" s="317">
        <f t="shared" si="3"/>
        <v>127.42222222222222</v>
      </c>
      <c r="I56" s="416"/>
      <c r="J56" s="348"/>
      <c r="K56" s="331"/>
      <c r="L56" s="331"/>
      <c r="M56" s="347"/>
      <c r="N56" s="347"/>
      <c r="O56" s="347"/>
      <c r="P56" s="347"/>
      <c r="Q56" s="332"/>
      <c r="R56" s="332"/>
      <c r="S56" s="332"/>
      <c r="T56" s="332"/>
      <c r="U56" s="332"/>
      <c r="V56" s="332"/>
      <c r="W56" s="332"/>
      <c r="X56" s="332"/>
      <c r="Y56" s="332"/>
      <c r="Z56" s="332"/>
    </row>
    <row r="57" spans="1:26" ht="27" customHeight="1">
      <c r="A57" s="535"/>
      <c r="B57" s="535"/>
      <c r="C57" s="535"/>
      <c r="D57" s="535"/>
      <c r="E57" s="535"/>
      <c r="F57" s="535"/>
      <c r="G57" s="535"/>
      <c r="H57" s="535"/>
      <c r="I57" s="535"/>
      <c r="J57" s="535"/>
      <c r="K57" s="535"/>
      <c r="L57" s="331"/>
      <c r="M57" s="332"/>
    </row>
    <row r="58" spans="1:26" ht="18">
      <c r="A58" s="333"/>
      <c r="B58" s="333"/>
      <c r="C58" s="536"/>
      <c r="D58" s="535"/>
      <c r="E58" s="535"/>
      <c r="F58" s="535"/>
      <c r="G58" s="535"/>
      <c r="H58" s="535"/>
      <c r="I58" s="535"/>
      <c r="J58" s="536"/>
      <c r="K58" s="536"/>
      <c r="L58" s="334"/>
      <c r="M58" s="332"/>
    </row>
    <row r="59" spans="1:26" ht="96" customHeight="1">
      <c r="A59" s="335"/>
      <c r="B59" s="336"/>
      <c r="C59" s="534"/>
      <c r="D59" s="534"/>
      <c r="E59" s="534"/>
      <c r="F59" s="534"/>
      <c r="G59" s="534"/>
      <c r="H59" s="534"/>
      <c r="I59" s="534"/>
      <c r="J59" s="534"/>
      <c r="K59" s="534"/>
      <c r="L59" s="337"/>
      <c r="M59" s="332"/>
    </row>
    <row r="60" spans="1:26" ht="59.4" customHeight="1">
      <c r="A60" s="298"/>
      <c r="B60" s="336"/>
      <c r="C60" s="534"/>
      <c r="D60" s="534"/>
      <c r="E60" s="534"/>
      <c r="F60" s="534"/>
      <c r="G60" s="534"/>
      <c r="H60" s="534"/>
      <c r="I60" s="534"/>
      <c r="J60" s="530"/>
      <c r="K60" s="530"/>
      <c r="L60" s="337"/>
      <c r="M60" s="332"/>
    </row>
    <row r="61" spans="1:26" ht="60.6" customHeight="1">
      <c r="A61" s="335"/>
      <c r="B61" s="336"/>
      <c r="C61" s="534"/>
      <c r="D61" s="534"/>
      <c r="E61" s="534"/>
      <c r="F61" s="534"/>
      <c r="G61" s="534"/>
      <c r="H61" s="534"/>
      <c r="I61" s="534"/>
      <c r="J61" s="530"/>
      <c r="K61" s="530"/>
      <c r="L61" s="337"/>
      <c r="M61" s="332"/>
    </row>
    <row r="62" spans="1:26" ht="64.8" customHeight="1">
      <c r="A62" s="335"/>
      <c r="B62" s="332"/>
      <c r="C62" s="532"/>
      <c r="D62" s="532"/>
      <c r="E62" s="532"/>
      <c r="F62" s="532"/>
      <c r="G62" s="532"/>
      <c r="H62" s="532"/>
      <c r="I62" s="532"/>
      <c r="J62" s="533"/>
      <c r="K62" s="533"/>
      <c r="L62" s="332"/>
      <c r="M62" s="332"/>
    </row>
    <row r="63" spans="1:26" ht="60.6" customHeight="1">
      <c r="A63" s="335"/>
      <c r="B63" s="332"/>
      <c r="C63" s="532"/>
      <c r="D63" s="532"/>
      <c r="E63" s="532"/>
      <c r="F63" s="532"/>
      <c r="G63" s="532"/>
      <c r="H63" s="532"/>
      <c r="I63" s="532"/>
      <c r="J63" s="533"/>
      <c r="K63" s="533"/>
      <c r="L63" s="332"/>
      <c r="M63" s="332"/>
    </row>
    <row r="64" spans="1:26" ht="57.6" customHeight="1">
      <c r="A64" s="298"/>
      <c r="B64" s="332"/>
      <c r="C64" s="532"/>
      <c r="D64" s="532"/>
      <c r="E64" s="532"/>
      <c r="F64" s="532"/>
      <c r="G64" s="532"/>
      <c r="H64" s="532"/>
      <c r="I64" s="532"/>
      <c r="J64" s="533"/>
      <c r="K64" s="533"/>
      <c r="L64" s="332"/>
      <c r="M64" s="332"/>
    </row>
    <row r="65" spans="1:13">
      <c r="A65" s="332"/>
      <c r="B65" s="332"/>
      <c r="C65" s="338"/>
      <c r="D65" s="338"/>
      <c r="E65" s="338"/>
      <c r="F65" s="339"/>
      <c r="G65" s="340"/>
      <c r="H65" s="340"/>
      <c r="I65" s="332"/>
      <c r="J65" s="332"/>
      <c r="K65" s="332"/>
      <c r="L65" s="332"/>
      <c r="M65" s="332"/>
    </row>
    <row r="66" spans="1:13">
      <c r="A66" s="332"/>
      <c r="B66" s="332"/>
      <c r="C66" s="338"/>
      <c r="D66" s="338"/>
      <c r="E66" s="338"/>
      <c r="F66" s="339"/>
      <c r="G66" s="340"/>
      <c r="H66" s="340"/>
      <c r="I66" s="332"/>
      <c r="J66" s="332"/>
      <c r="K66" s="332"/>
      <c r="L66" s="332"/>
      <c r="M66" s="332"/>
    </row>
    <row r="67" spans="1:13">
      <c r="A67" s="332"/>
      <c r="B67" s="332"/>
      <c r="C67" s="338"/>
      <c r="D67" s="338"/>
      <c r="E67" s="338"/>
      <c r="F67" s="339"/>
      <c r="G67" s="340"/>
      <c r="H67" s="340"/>
      <c r="I67" s="332"/>
      <c r="J67" s="332"/>
      <c r="K67" s="332"/>
      <c r="L67" s="332"/>
      <c r="M67" s="332"/>
    </row>
    <row r="68" spans="1:13">
      <c r="A68" s="332"/>
      <c r="B68" s="332"/>
      <c r="C68" s="338"/>
      <c r="D68" s="338"/>
      <c r="E68" s="338"/>
      <c r="F68" s="339"/>
      <c r="G68" s="340"/>
      <c r="H68" s="340"/>
      <c r="I68" s="332"/>
      <c r="J68" s="332"/>
      <c r="K68" s="332"/>
      <c r="L68" s="332"/>
      <c r="M68" s="332"/>
    </row>
  </sheetData>
  <mergeCells count="105">
    <mergeCell ref="C64:I64"/>
    <mergeCell ref="J64:K64"/>
    <mergeCell ref="C61:I61"/>
    <mergeCell ref="J61:K61"/>
    <mergeCell ref="C62:I62"/>
    <mergeCell ref="J62:K62"/>
    <mergeCell ref="C63:I63"/>
    <mergeCell ref="J63:K63"/>
    <mergeCell ref="A57:K57"/>
    <mergeCell ref="C58:I58"/>
    <mergeCell ref="J58:K58"/>
    <mergeCell ref="C59:I59"/>
    <mergeCell ref="J59:K59"/>
    <mergeCell ref="C60:I60"/>
    <mergeCell ref="J60:K60"/>
    <mergeCell ref="A51:A53"/>
    <mergeCell ref="B51:B53"/>
    <mergeCell ref="C51:C53"/>
    <mergeCell ref="D51:E53"/>
    <mergeCell ref="A54:A56"/>
    <mergeCell ref="B54:B56"/>
    <mergeCell ref="C54:C56"/>
    <mergeCell ref="D54:E56"/>
    <mergeCell ref="A46:A48"/>
    <mergeCell ref="B46:B48"/>
    <mergeCell ref="C46:C48"/>
    <mergeCell ref="D46:E48"/>
    <mergeCell ref="D49:E49"/>
    <mergeCell ref="A50:H50"/>
    <mergeCell ref="A40:H40"/>
    <mergeCell ref="D41:E41"/>
    <mergeCell ref="D42:E42"/>
    <mergeCell ref="A43:A45"/>
    <mergeCell ref="B43:B45"/>
    <mergeCell ref="C43:C45"/>
    <mergeCell ref="D43:E45"/>
    <mergeCell ref="A34:A36"/>
    <mergeCell ref="B34:B36"/>
    <mergeCell ref="C34:C36"/>
    <mergeCell ref="D34:E36"/>
    <mergeCell ref="A37:A39"/>
    <mergeCell ref="B37:B39"/>
    <mergeCell ref="C37:C39"/>
    <mergeCell ref="D37:E39"/>
    <mergeCell ref="A28:A30"/>
    <mergeCell ref="B28:B30"/>
    <mergeCell ref="C28:C30"/>
    <mergeCell ref="D28:E30"/>
    <mergeCell ref="A31:A33"/>
    <mergeCell ref="B31:B33"/>
    <mergeCell ref="C31:C33"/>
    <mergeCell ref="D31:E33"/>
    <mergeCell ref="A22:A24"/>
    <mergeCell ref="B22:B24"/>
    <mergeCell ref="C22:C24"/>
    <mergeCell ref="D22:E24"/>
    <mergeCell ref="A25:A27"/>
    <mergeCell ref="B25:B27"/>
    <mergeCell ref="C25:C27"/>
    <mergeCell ref="D25:E27"/>
    <mergeCell ref="D19:E21"/>
    <mergeCell ref="J19:P21"/>
    <mergeCell ref="A12:A14"/>
    <mergeCell ref="B12:B14"/>
    <mergeCell ref="C12:C14"/>
    <mergeCell ref="D12:E14"/>
    <mergeCell ref="A15:A17"/>
    <mergeCell ref="B15:B17"/>
    <mergeCell ref="C15:C17"/>
    <mergeCell ref="D15:E17"/>
    <mergeCell ref="A9:A11"/>
    <mergeCell ref="B9:B11"/>
    <mergeCell ref="C9:C11"/>
    <mergeCell ref="D9:E11"/>
    <mergeCell ref="B6:B8"/>
    <mergeCell ref="C6:C8"/>
    <mergeCell ref="D6:E8"/>
    <mergeCell ref="J6:P8"/>
    <mergeCell ref="S6:T6"/>
    <mergeCell ref="I3:I56"/>
    <mergeCell ref="R3:X3"/>
    <mergeCell ref="S4:T4"/>
    <mergeCell ref="U4:V4"/>
    <mergeCell ref="W4:X4"/>
    <mergeCell ref="A5:H5"/>
    <mergeCell ref="S5:T5"/>
    <mergeCell ref="U5:V5"/>
    <mergeCell ref="W5:X5"/>
    <mergeCell ref="A6:A8"/>
    <mergeCell ref="J15:P17"/>
    <mergeCell ref="A18:H18"/>
    <mergeCell ref="A19:A21"/>
    <mergeCell ref="B19:B21"/>
    <mergeCell ref="C19:C21"/>
    <mergeCell ref="A1:C1"/>
    <mergeCell ref="F1:H1"/>
    <mergeCell ref="B2:C2"/>
    <mergeCell ref="D2:E2"/>
    <mergeCell ref="F2:H2"/>
    <mergeCell ref="D3:E3"/>
    <mergeCell ref="W6:X6"/>
    <mergeCell ref="S7:T7"/>
    <mergeCell ref="U7:V7"/>
    <mergeCell ref="W7:X7"/>
    <mergeCell ref="U6:V6"/>
  </mergeCells>
  <conditionalFormatting sqref="A31:B31">
    <cfRule type="duplicateValues" dxfId="10" priority="1"/>
  </conditionalFormatting>
  <conditionalFormatting sqref="A62:B1048576 A51:B51 A3:B4 A22:B22 A28:B28 A6:B6 A34:B34 A46:B46 A9:B9 A7:A8 A10:A11 A54:B54 A52:A53 A25:B25 A23:A24 A26:A27 A29:A30 A41:B43 A35:A37 A49:B49 A47:A48 A55:A56 A58:A59">
    <cfRule type="duplicateValues" dxfId="9" priority="8"/>
  </conditionalFormatting>
  <conditionalFormatting sqref="A62:B1048576 A51:B51 A28:B28 A22:B22 A3:B4 A6:B6 A34:B34 A46:B46 A9:B9 A7:A8 A10:A11 A54:B54 A52:A53 A25:B25 A23:A24 A26:A27 A29:A30 A41:B43 A35:A37 A49:B49 A47:A48 A55:A56 A58:A59">
    <cfRule type="duplicateValues" dxfId="8" priority="7"/>
  </conditionalFormatting>
  <conditionalFormatting sqref="A19:B19 A20:A21">
    <cfRule type="duplicateValues" dxfId="7" priority="6"/>
  </conditionalFormatting>
  <conditionalFormatting sqref="A19:B19">
    <cfRule type="duplicateValues" dxfId="6" priority="5"/>
  </conditionalFormatting>
  <conditionalFormatting sqref="A19:B19">
    <cfRule type="duplicateValues" dxfId="5" priority="4"/>
  </conditionalFormatting>
  <conditionalFormatting sqref="A12:B12 A13:A14">
    <cfRule type="duplicateValues" dxfId="4" priority="9"/>
  </conditionalFormatting>
  <conditionalFormatting sqref="A15:B15 A16:A17">
    <cfRule type="duplicateValues" dxfId="3" priority="10"/>
  </conditionalFormatting>
  <conditionalFormatting sqref="A62:B1048576 A51:B51 A22:B22 A3:B4 A6:B6 A28:B28 A34:B34 A46:B46 A9:B9 A7:A8 A10:A11 A54:B54 A52:A53 A25:B25 A23:A24 A26:A27 A29:A30 A41:B43 A35:A37 A49:B49 A47:A48 A55:A56 A58:A59">
    <cfRule type="duplicateValues" dxfId="2" priority="11"/>
  </conditionalFormatting>
  <conditionalFormatting sqref="A31:B31">
    <cfRule type="duplicateValues" dxfId="1" priority="2"/>
  </conditionalFormatting>
  <conditionalFormatting sqref="A31:B31">
    <cfRule type="duplicateValues" dxfId="0" priority="3"/>
  </conditionalFormatting>
  <pageMargins left="0.23622047244094491" right="0.23622047244094491" top="0.74803149606299213" bottom="0.74803149606299213"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0"/>
  <sheetViews>
    <sheetView workbookViewId="0">
      <pane ySplit="6" topLeftCell="A7" activePane="bottomLeft" state="frozen"/>
      <selection pane="bottomLeft" activeCell="I16" sqref="I16"/>
    </sheetView>
  </sheetViews>
  <sheetFormatPr defaultColWidth="9" defaultRowHeight="14.4"/>
  <cols>
    <col min="1" max="1" width="33" style="1" customWidth="1"/>
    <col min="2" max="2" width="52.33203125" style="2" customWidth="1"/>
    <col min="3" max="3" width="11.5546875" style="3" customWidth="1"/>
    <col min="4" max="4" width="11.5546875" style="4" customWidth="1"/>
    <col min="5" max="5" width="14.6640625" style="4" customWidth="1"/>
    <col min="6" max="256" width="10" customWidth="1"/>
  </cols>
  <sheetData>
    <row r="1" spans="1:5" ht="23.4">
      <c r="A1" s="582" t="s">
        <v>0</v>
      </c>
      <c r="B1" s="583"/>
      <c r="C1" s="583"/>
      <c r="D1" s="583"/>
      <c r="E1" s="583"/>
    </row>
    <row r="2" spans="1:5">
      <c r="A2" s="584" t="s">
        <v>1</v>
      </c>
      <c r="B2" s="584"/>
      <c r="C2" s="584"/>
      <c r="D2" s="584"/>
      <c r="E2" s="584"/>
    </row>
    <row r="3" spans="1:5">
      <c r="A3" s="584" t="s">
        <v>2</v>
      </c>
      <c r="B3" s="584"/>
      <c r="C3" s="584"/>
      <c r="D3" s="584"/>
      <c r="E3" s="584"/>
    </row>
    <row r="4" spans="1:5">
      <c r="B4" s="5" t="s">
        <v>3</v>
      </c>
    </row>
    <row r="5" spans="1:5">
      <c r="B5" s="5"/>
    </row>
    <row r="6" spans="1:5">
      <c r="A6" s="6" t="s">
        <v>64</v>
      </c>
      <c r="B6" s="7" t="s">
        <v>5</v>
      </c>
      <c r="C6" s="6" t="s">
        <v>6</v>
      </c>
      <c r="D6" s="8" t="s">
        <v>7</v>
      </c>
      <c r="E6" s="8" t="s">
        <v>8</v>
      </c>
    </row>
    <row r="7" spans="1:5" ht="28.8">
      <c r="A7" s="547" t="s">
        <v>181</v>
      </c>
      <c r="B7" s="547"/>
      <c r="C7" s="547"/>
      <c r="D7" s="547"/>
      <c r="E7" s="547"/>
    </row>
    <row r="8" spans="1:5">
      <c r="A8" s="3"/>
      <c r="B8" s="9"/>
    </row>
    <row r="9" spans="1:5">
      <c r="B9" s="10" t="s">
        <v>27</v>
      </c>
    </row>
    <row r="10" spans="1:5" ht="31.5" customHeight="1">
      <c r="A10" s="558" t="s">
        <v>28</v>
      </c>
      <c r="B10" s="553" t="s">
        <v>29</v>
      </c>
      <c r="C10" s="11">
        <v>15</v>
      </c>
      <c r="D10" s="12">
        <v>568</v>
      </c>
      <c r="E10" s="13">
        <f t="shared" ref="E10:E15" si="0">D10/C10</f>
        <v>37.866666666666667</v>
      </c>
    </row>
    <row r="11" spans="1:5" ht="31.5" customHeight="1">
      <c r="A11" s="559"/>
      <c r="B11" s="554"/>
      <c r="C11" s="14">
        <v>45</v>
      </c>
      <c r="D11" s="15">
        <v>1618</v>
      </c>
      <c r="E11" s="16">
        <f t="shared" si="0"/>
        <v>35.955555555555556</v>
      </c>
    </row>
    <row r="12" spans="1:5" ht="19.5" customHeight="1">
      <c r="A12" s="558" t="s">
        <v>30</v>
      </c>
      <c r="B12" s="553" t="s">
        <v>31</v>
      </c>
      <c r="C12" s="11">
        <v>15</v>
      </c>
      <c r="D12" s="12">
        <v>838</v>
      </c>
      <c r="E12" s="13">
        <f t="shared" si="0"/>
        <v>55.866666666666667</v>
      </c>
    </row>
    <row r="13" spans="1:5" ht="19.5" customHeight="1">
      <c r="A13" s="559"/>
      <c r="B13" s="554"/>
      <c r="C13" s="17">
        <v>45</v>
      </c>
      <c r="D13" s="18">
        <v>2426</v>
      </c>
      <c r="E13" s="19">
        <f t="shared" si="0"/>
        <v>53.911111111111111</v>
      </c>
    </row>
    <row r="14" spans="1:5" ht="26.25" customHeight="1">
      <c r="A14" s="558" t="s">
        <v>32</v>
      </c>
      <c r="B14" s="556" t="s">
        <v>78</v>
      </c>
      <c r="C14" s="20">
        <v>15</v>
      </c>
      <c r="D14" s="21">
        <v>918</v>
      </c>
      <c r="E14" s="22">
        <f t="shared" si="0"/>
        <v>61.2</v>
      </c>
    </row>
    <row r="15" spans="1:5" ht="26.25" customHeight="1">
      <c r="A15" s="570"/>
      <c r="B15" s="557"/>
      <c r="C15" s="17">
        <v>45</v>
      </c>
      <c r="D15" s="18">
        <v>2627</v>
      </c>
      <c r="E15" s="19">
        <f t="shared" si="0"/>
        <v>58.37777777777778</v>
      </c>
    </row>
    <row r="17" spans="1:5">
      <c r="B17" s="10" t="s">
        <v>33</v>
      </c>
    </row>
    <row r="18" spans="1:5" ht="22.5" customHeight="1">
      <c r="A18" s="558" t="s">
        <v>34</v>
      </c>
      <c r="B18" s="577" t="s">
        <v>35</v>
      </c>
      <c r="C18" s="11">
        <v>15</v>
      </c>
      <c r="D18" s="12">
        <v>651</v>
      </c>
      <c r="E18" s="13">
        <f t="shared" ref="E18:E23" si="1">D18/C18</f>
        <v>43.4</v>
      </c>
    </row>
    <row r="19" spans="1:5" ht="22.5" customHeight="1">
      <c r="A19" s="559"/>
      <c r="B19" s="578"/>
      <c r="C19" s="17">
        <v>45</v>
      </c>
      <c r="D19" s="18">
        <v>1862</v>
      </c>
      <c r="E19" s="19">
        <f t="shared" si="1"/>
        <v>41.37777777777778</v>
      </c>
    </row>
    <row r="20" spans="1:5" ht="32.25" customHeight="1">
      <c r="A20" s="558" t="s">
        <v>36</v>
      </c>
      <c r="B20" s="577" t="s">
        <v>37</v>
      </c>
      <c r="C20" s="11">
        <v>15</v>
      </c>
      <c r="D20" s="12">
        <v>958</v>
      </c>
      <c r="E20" s="13">
        <f t="shared" si="1"/>
        <v>63.866666666666667</v>
      </c>
    </row>
    <row r="21" spans="1:5" ht="32.25" customHeight="1">
      <c r="A21" s="559"/>
      <c r="B21" s="578"/>
      <c r="C21" s="17">
        <v>45</v>
      </c>
      <c r="D21" s="18">
        <v>2786</v>
      </c>
      <c r="E21" s="19">
        <f t="shared" si="1"/>
        <v>61.911111111111111</v>
      </c>
    </row>
    <row r="22" spans="1:5" ht="25.5" customHeight="1">
      <c r="A22" s="558" t="s">
        <v>38</v>
      </c>
      <c r="B22" s="556" t="s">
        <v>79</v>
      </c>
      <c r="C22" s="20">
        <v>15</v>
      </c>
      <c r="D22" s="21">
        <v>1310</v>
      </c>
      <c r="E22" s="22">
        <f t="shared" si="1"/>
        <v>87.333333333333329</v>
      </c>
    </row>
    <row r="23" spans="1:5" ht="25.5" customHeight="1">
      <c r="A23" s="570"/>
      <c r="B23" s="557"/>
      <c r="C23" s="17">
        <v>45</v>
      </c>
      <c r="D23" s="18">
        <v>3843</v>
      </c>
      <c r="E23" s="19">
        <f t="shared" si="1"/>
        <v>85.4</v>
      </c>
    </row>
    <row r="25" spans="1:5">
      <c r="B25" s="10" t="s">
        <v>39</v>
      </c>
    </row>
    <row r="26" spans="1:5" ht="31.5" customHeight="1">
      <c r="A26" s="558" t="s">
        <v>40</v>
      </c>
      <c r="B26" s="556" t="s">
        <v>80</v>
      </c>
      <c r="C26" s="11">
        <v>14</v>
      </c>
      <c r="D26" s="12">
        <v>1858</v>
      </c>
      <c r="E26" s="13">
        <f t="shared" ref="E26:E31" si="2">D26/C26</f>
        <v>132.71428571428572</v>
      </c>
    </row>
    <row r="27" spans="1:5" ht="31.5" customHeight="1">
      <c r="A27" s="559"/>
      <c r="B27" s="574"/>
      <c r="C27" s="14">
        <v>42</v>
      </c>
      <c r="D27" s="15">
        <v>5296</v>
      </c>
      <c r="E27" s="16">
        <f t="shared" si="2"/>
        <v>126.0952380952381</v>
      </c>
    </row>
    <row r="28" spans="1:5" ht="25.5" customHeight="1">
      <c r="A28" s="558" t="s">
        <v>41</v>
      </c>
      <c r="B28" s="556" t="s">
        <v>82</v>
      </c>
      <c r="C28" s="11">
        <v>15</v>
      </c>
      <c r="D28" s="12">
        <v>1777</v>
      </c>
      <c r="E28" s="13">
        <f t="shared" si="2"/>
        <v>118.46666666666667</v>
      </c>
    </row>
    <row r="29" spans="1:5" ht="25.5" customHeight="1">
      <c r="A29" s="559"/>
      <c r="B29" s="574"/>
      <c r="C29" s="17">
        <v>45</v>
      </c>
      <c r="D29" s="18">
        <v>5066</v>
      </c>
      <c r="E29" s="19">
        <f t="shared" si="2"/>
        <v>112.57777777777778</v>
      </c>
    </row>
    <row r="30" spans="1:5" ht="27" customHeight="1">
      <c r="A30" s="558" t="s">
        <v>42</v>
      </c>
      <c r="B30" s="556" t="s">
        <v>81</v>
      </c>
      <c r="C30" s="20">
        <v>12</v>
      </c>
      <c r="D30" s="21">
        <v>1994</v>
      </c>
      <c r="E30" s="22">
        <f t="shared" si="2"/>
        <v>166.16666666666666</v>
      </c>
    </row>
    <row r="31" spans="1:5" ht="27" customHeight="1">
      <c r="A31" s="570"/>
      <c r="B31" s="557"/>
      <c r="C31" s="17">
        <v>36</v>
      </c>
      <c r="D31" s="18">
        <v>5768</v>
      </c>
      <c r="E31" s="19">
        <f t="shared" si="2"/>
        <v>160.22222222222223</v>
      </c>
    </row>
    <row r="32" spans="1:5" ht="18" customHeight="1">
      <c r="A32" s="23"/>
      <c r="B32" s="24"/>
    </row>
    <row r="33" spans="1:5" ht="28.8">
      <c r="A33" s="547" t="s">
        <v>182</v>
      </c>
      <c r="B33" s="547"/>
      <c r="C33" s="547"/>
      <c r="D33" s="547"/>
      <c r="E33" s="547"/>
    </row>
    <row r="34" spans="1:5" ht="18" customHeight="1">
      <c r="A34" s="23"/>
      <c r="B34" s="24"/>
    </row>
    <row r="35" spans="1:5">
      <c r="A35" s="6" t="s">
        <v>64</v>
      </c>
      <c r="B35" s="7" t="s">
        <v>5</v>
      </c>
      <c r="C35" s="6" t="s">
        <v>6</v>
      </c>
      <c r="D35" s="8" t="s">
        <v>7</v>
      </c>
      <c r="E35" s="8" t="s">
        <v>8</v>
      </c>
    </row>
    <row r="36" spans="1:5">
      <c r="A36" s="23"/>
      <c r="B36" s="24"/>
    </row>
    <row r="37" spans="1:5" ht="15.75" customHeight="1">
      <c r="B37" s="10" t="s">
        <v>43</v>
      </c>
    </row>
    <row r="38" spans="1:5">
      <c r="A38" s="558" t="s">
        <v>44</v>
      </c>
      <c r="B38" s="553" t="s">
        <v>45</v>
      </c>
      <c r="C38" s="11">
        <v>15</v>
      </c>
      <c r="D38" s="12">
        <v>467.5</v>
      </c>
      <c r="E38" s="13">
        <f t="shared" ref="E38:E67" si="3">D38/C38</f>
        <v>31.166666666666668</v>
      </c>
    </row>
    <row r="39" spans="1:5">
      <c r="A39" s="569"/>
      <c r="B39" s="555"/>
      <c r="C39" s="25">
        <v>45</v>
      </c>
      <c r="D39" s="26">
        <v>1360</v>
      </c>
      <c r="E39" s="27">
        <f t="shared" si="3"/>
        <v>30.222222222222221</v>
      </c>
    </row>
    <row r="40" spans="1:5">
      <c r="A40" s="569"/>
      <c r="B40" s="555" t="s">
        <v>46</v>
      </c>
      <c r="C40" s="25">
        <v>15</v>
      </c>
      <c r="D40" s="26">
        <v>842</v>
      </c>
      <c r="E40" s="27">
        <f t="shared" si="3"/>
        <v>56.133333333333333</v>
      </c>
    </row>
    <row r="41" spans="1:5">
      <c r="A41" s="569"/>
      <c r="B41" s="555"/>
      <c r="C41" s="25">
        <v>45</v>
      </c>
      <c r="D41" s="26">
        <v>2431</v>
      </c>
      <c r="E41" s="27">
        <f t="shared" si="3"/>
        <v>54.022222222222226</v>
      </c>
    </row>
    <row r="42" spans="1:5">
      <c r="A42" s="569"/>
      <c r="B42" s="555" t="s">
        <v>47</v>
      </c>
      <c r="C42" s="25">
        <v>15</v>
      </c>
      <c r="D42" s="26">
        <v>1225</v>
      </c>
      <c r="E42" s="27">
        <f t="shared" si="3"/>
        <v>81.666666666666671</v>
      </c>
    </row>
    <row r="43" spans="1:5">
      <c r="A43" s="559"/>
      <c r="B43" s="554"/>
      <c r="C43" s="17">
        <v>45</v>
      </c>
      <c r="D43" s="18">
        <v>3589</v>
      </c>
      <c r="E43" s="19">
        <f t="shared" si="3"/>
        <v>79.75555555555556</v>
      </c>
    </row>
    <row r="44" spans="1:5">
      <c r="A44" s="575" t="s">
        <v>85</v>
      </c>
      <c r="B44" s="553" t="s">
        <v>48</v>
      </c>
      <c r="C44" s="11">
        <v>15</v>
      </c>
      <c r="D44" s="12">
        <v>488</v>
      </c>
      <c r="E44" s="13">
        <f t="shared" si="3"/>
        <v>32.533333333333331</v>
      </c>
    </row>
    <row r="45" spans="1:5">
      <c r="A45" s="569"/>
      <c r="B45" s="555"/>
      <c r="C45" s="25">
        <v>45</v>
      </c>
      <c r="D45" s="26">
        <v>1375</v>
      </c>
      <c r="E45" s="27">
        <f t="shared" si="3"/>
        <v>30.555555555555557</v>
      </c>
    </row>
    <row r="46" spans="1:5">
      <c r="A46" s="569"/>
      <c r="B46" s="555" t="s">
        <v>49</v>
      </c>
      <c r="C46" s="25">
        <v>15</v>
      </c>
      <c r="D46" s="26">
        <v>842</v>
      </c>
      <c r="E46" s="27">
        <f t="shared" si="3"/>
        <v>56.133333333333333</v>
      </c>
    </row>
    <row r="47" spans="1:5">
      <c r="A47" s="569"/>
      <c r="B47" s="555"/>
      <c r="C47" s="25">
        <v>45</v>
      </c>
      <c r="D47" s="26">
        <v>2431</v>
      </c>
      <c r="E47" s="27">
        <f t="shared" si="3"/>
        <v>54.022222222222226</v>
      </c>
    </row>
    <row r="48" spans="1:5">
      <c r="A48" s="569"/>
      <c r="B48" s="555" t="s">
        <v>50</v>
      </c>
      <c r="C48" s="25">
        <v>15</v>
      </c>
      <c r="D48" s="26">
        <v>1241</v>
      </c>
      <c r="E48" s="27">
        <f t="shared" si="3"/>
        <v>82.733333333333334</v>
      </c>
    </row>
    <row r="49" spans="1:5">
      <c r="A49" s="559"/>
      <c r="B49" s="554"/>
      <c r="C49" s="17">
        <v>45</v>
      </c>
      <c r="D49" s="18">
        <v>3635</v>
      </c>
      <c r="E49" s="19">
        <f t="shared" si="3"/>
        <v>80.777777777777771</v>
      </c>
    </row>
    <row r="50" spans="1:5">
      <c r="A50" s="575" t="s">
        <v>89</v>
      </c>
      <c r="B50" s="553" t="s">
        <v>52</v>
      </c>
      <c r="C50" s="11">
        <v>15</v>
      </c>
      <c r="D50" s="12">
        <v>842</v>
      </c>
      <c r="E50" s="13">
        <f t="shared" si="3"/>
        <v>56.133333333333333</v>
      </c>
    </row>
    <row r="51" spans="1:5">
      <c r="A51" s="569"/>
      <c r="B51" s="555"/>
      <c r="C51" s="25">
        <v>45</v>
      </c>
      <c r="D51" s="26">
        <v>2431</v>
      </c>
      <c r="E51" s="27">
        <f t="shared" si="3"/>
        <v>54.022222222222226</v>
      </c>
    </row>
    <row r="52" spans="1:5">
      <c r="A52" s="569"/>
      <c r="B52" s="555" t="s">
        <v>53</v>
      </c>
      <c r="C52" s="25">
        <v>15</v>
      </c>
      <c r="D52" s="26">
        <v>1222</v>
      </c>
      <c r="E52" s="27">
        <f t="shared" si="3"/>
        <v>81.466666666666669</v>
      </c>
    </row>
    <row r="53" spans="1:5">
      <c r="A53" s="570"/>
      <c r="B53" s="560"/>
      <c r="C53" s="17">
        <v>45</v>
      </c>
      <c r="D53" s="18">
        <v>3578</v>
      </c>
      <c r="E53" s="19">
        <f t="shared" si="3"/>
        <v>79.511111111111106</v>
      </c>
    </row>
    <row r="54" spans="1:5">
      <c r="A54" s="575" t="s">
        <v>87</v>
      </c>
      <c r="B54" s="553" t="s">
        <v>54</v>
      </c>
      <c r="C54" s="11">
        <v>15</v>
      </c>
      <c r="D54" s="12">
        <v>636</v>
      </c>
      <c r="E54" s="13">
        <f t="shared" si="3"/>
        <v>42.4</v>
      </c>
    </row>
    <row r="55" spans="1:5">
      <c r="A55" s="569"/>
      <c r="B55" s="555"/>
      <c r="C55" s="25">
        <v>45</v>
      </c>
      <c r="D55" s="26">
        <v>1870</v>
      </c>
      <c r="E55" s="27">
        <f t="shared" si="3"/>
        <v>41.555555555555557</v>
      </c>
    </row>
    <row r="56" spans="1:5">
      <c r="A56" s="569"/>
      <c r="B56" s="555" t="s">
        <v>55</v>
      </c>
      <c r="C56" s="25">
        <v>15</v>
      </c>
      <c r="D56" s="26">
        <v>842</v>
      </c>
      <c r="E56" s="27">
        <f t="shared" si="3"/>
        <v>56.133333333333333</v>
      </c>
    </row>
    <row r="57" spans="1:5">
      <c r="A57" s="569"/>
      <c r="B57" s="555"/>
      <c r="C57" s="25">
        <v>45</v>
      </c>
      <c r="D57" s="26">
        <v>2431</v>
      </c>
      <c r="E57" s="27">
        <f t="shared" si="3"/>
        <v>54.022222222222226</v>
      </c>
    </row>
    <row r="58" spans="1:5">
      <c r="A58" s="569"/>
      <c r="B58" s="555" t="s">
        <v>56</v>
      </c>
      <c r="C58" s="25">
        <v>15</v>
      </c>
      <c r="D58" s="26">
        <v>1190</v>
      </c>
      <c r="E58" s="27">
        <f t="shared" si="3"/>
        <v>79.333333333333329</v>
      </c>
    </row>
    <row r="59" spans="1:5">
      <c r="A59" s="559"/>
      <c r="B59" s="554"/>
      <c r="C59" s="17">
        <v>45</v>
      </c>
      <c r="D59" s="18">
        <v>3392</v>
      </c>
      <c r="E59" s="19">
        <f t="shared" si="3"/>
        <v>75.37777777777778</v>
      </c>
    </row>
    <row r="60" spans="1:5" ht="21" customHeight="1">
      <c r="A60" s="563" t="s">
        <v>57</v>
      </c>
      <c r="B60" s="576" t="s">
        <v>59</v>
      </c>
      <c r="C60" s="11">
        <v>15</v>
      </c>
      <c r="D60" s="12">
        <v>1148</v>
      </c>
      <c r="E60" s="13">
        <f t="shared" si="3"/>
        <v>76.533333333333331</v>
      </c>
    </row>
    <row r="61" spans="1:5" ht="21" customHeight="1">
      <c r="A61" s="564"/>
      <c r="B61" s="566"/>
      <c r="C61" s="25">
        <v>45</v>
      </c>
      <c r="D61" s="26">
        <v>3315</v>
      </c>
      <c r="E61" s="27">
        <f t="shared" si="3"/>
        <v>73.666666666666671</v>
      </c>
    </row>
    <row r="62" spans="1:5" ht="21" customHeight="1">
      <c r="A62" s="564"/>
      <c r="B62" s="566" t="s">
        <v>60</v>
      </c>
      <c r="C62" s="25">
        <v>15</v>
      </c>
      <c r="D62" s="26">
        <v>1320</v>
      </c>
      <c r="E62" s="27">
        <f t="shared" si="3"/>
        <v>88</v>
      </c>
    </row>
    <row r="63" spans="1:5" ht="21" customHeight="1">
      <c r="A63" s="565"/>
      <c r="B63" s="567"/>
      <c r="C63" s="17">
        <v>45</v>
      </c>
      <c r="D63" s="18">
        <v>3873</v>
      </c>
      <c r="E63" s="19">
        <f t="shared" si="3"/>
        <v>86.066666666666663</v>
      </c>
    </row>
    <row r="64" spans="1:5">
      <c r="A64" s="568" t="s">
        <v>88</v>
      </c>
      <c r="B64" s="555" t="s">
        <v>62</v>
      </c>
      <c r="C64" s="20">
        <v>15</v>
      </c>
      <c r="D64" s="21">
        <v>1148</v>
      </c>
      <c r="E64" s="22">
        <f t="shared" si="3"/>
        <v>76.533333333333331</v>
      </c>
    </row>
    <row r="65" spans="1:5">
      <c r="A65" s="569"/>
      <c r="B65" s="555"/>
      <c r="C65" s="25">
        <v>45</v>
      </c>
      <c r="D65" s="26">
        <v>3315</v>
      </c>
      <c r="E65" s="27">
        <f t="shared" si="3"/>
        <v>73.666666666666671</v>
      </c>
    </row>
    <row r="66" spans="1:5">
      <c r="A66" s="569"/>
      <c r="B66" s="555" t="s">
        <v>63</v>
      </c>
      <c r="C66" s="25">
        <v>15</v>
      </c>
      <c r="D66" s="26">
        <v>1275</v>
      </c>
      <c r="E66" s="27">
        <f t="shared" si="3"/>
        <v>85</v>
      </c>
    </row>
    <row r="67" spans="1:5">
      <c r="A67" s="570"/>
      <c r="B67" s="560"/>
      <c r="C67" s="17">
        <v>45</v>
      </c>
      <c r="D67" s="18">
        <v>3629</v>
      </c>
      <c r="E67" s="19">
        <f t="shared" si="3"/>
        <v>80.644444444444446</v>
      </c>
    </row>
    <row r="68" spans="1:5">
      <c r="A68" s="23"/>
      <c r="B68" s="9"/>
    </row>
    <row r="69" spans="1:5">
      <c r="B69" s="10" t="s">
        <v>20</v>
      </c>
    </row>
    <row r="70" spans="1:5" ht="42.75" customHeight="1">
      <c r="A70" s="587" t="s">
        <v>21</v>
      </c>
      <c r="B70" s="561" t="s">
        <v>22</v>
      </c>
      <c r="C70" s="11">
        <v>15</v>
      </c>
      <c r="D70" s="12">
        <v>510</v>
      </c>
      <c r="E70" s="13">
        <f t="shared" ref="E70:E75" si="4">D70/C70</f>
        <v>34</v>
      </c>
    </row>
    <row r="71" spans="1:5" ht="42.75" customHeight="1">
      <c r="A71" s="588"/>
      <c r="B71" s="562"/>
      <c r="C71" s="14">
        <v>45</v>
      </c>
      <c r="D71" s="15">
        <v>1445</v>
      </c>
      <c r="E71" s="16">
        <f t="shared" si="4"/>
        <v>32.111111111111114</v>
      </c>
    </row>
    <row r="72" spans="1:5" ht="33" customHeight="1">
      <c r="A72" s="587" t="s">
        <v>23</v>
      </c>
      <c r="B72" s="561" t="s">
        <v>24</v>
      </c>
      <c r="C72" s="11">
        <v>15</v>
      </c>
      <c r="D72" s="12">
        <v>956</v>
      </c>
      <c r="E72" s="13">
        <f t="shared" si="4"/>
        <v>63.733333333333334</v>
      </c>
    </row>
    <row r="73" spans="1:5" ht="33" customHeight="1">
      <c r="A73" s="588"/>
      <c r="B73" s="562"/>
      <c r="C73" s="17">
        <v>45</v>
      </c>
      <c r="D73" s="18">
        <v>2678</v>
      </c>
      <c r="E73" s="19">
        <f t="shared" si="4"/>
        <v>59.511111111111113</v>
      </c>
    </row>
    <row r="74" spans="1:5" ht="34.5" customHeight="1">
      <c r="A74" s="541" t="s">
        <v>25</v>
      </c>
      <c r="B74" s="553" t="s">
        <v>26</v>
      </c>
      <c r="C74" s="20">
        <v>15</v>
      </c>
      <c r="D74" s="21">
        <v>1147.5</v>
      </c>
      <c r="E74" s="22">
        <f t="shared" si="4"/>
        <v>76.5</v>
      </c>
    </row>
    <row r="75" spans="1:5" ht="34.5" customHeight="1">
      <c r="A75" s="544"/>
      <c r="B75" s="560"/>
      <c r="C75" s="17">
        <v>45</v>
      </c>
      <c r="D75" s="18">
        <v>3252</v>
      </c>
      <c r="E75" s="19">
        <f t="shared" si="4"/>
        <v>72.266666666666666</v>
      </c>
    </row>
    <row r="76" spans="1:5" ht="15" customHeight="1">
      <c r="A76" s="23"/>
      <c r="B76" s="24"/>
    </row>
    <row r="77" spans="1:5" ht="28.8">
      <c r="A77" s="547" t="s">
        <v>183</v>
      </c>
      <c r="B77" s="547"/>
      <c r="C77" s="547"/>
      <c r="D77" s="547"/>
      <c r="E77" s="547"/>
    </row>
    <row r="78" spans="1:5">
      <c r="A78" s="23"/>
      <c r="B78" s="10"/>
    </row>
    <row r="79" spans="1:5" ht="15" customHeight="1">
      <c r="A79" s="23"/>
      <c r="B79" s="10" t="s">
        <v>9</v>
      </c>
    </row>
    <row r="80" spans="1:5" ht="45" customHeight="1">
      <c r="A80" s="558" t="s">
        <v>10</v>
      </c>
      <c r="B80" s="579" t="s">
        <v>74</v>
      </c>
      <c r="C80" s="11">
        <v>15</v>
      </c>
      <c r="D80" s="12">
        <v>689</v>
      </c>
      <c r="E80" s="13">
        <f>D80/C80</f>
        <v>45.93333333333333</v>
      </c>
    </row>
    <row r="81" spans="1:5" ht="45" customHeight="1">
      <c r="A81" s="559"/>
      <c r="B81" s="580"/>
      <c r="C81" s="14">
        <v>45</v>
      </c>
      <c r="D81" s="15">
        <v>1964</v>
      </c>
      <c r="E81" s="16">
        <f t="shared" ref="E81:E89" si="5">D81/C81</f>
        <v>43.644444444444446</v>
      </c>
    </row>
    <row r="82" spans="1:5" ht="37.5" customHeight="1">
      <c r="A82" s="541" t="s">
        <v>11</v>
      </c>
      <c r="B82" s="585" t="s">
        <v>75</v>
      </c>
      <c r="C82" s="11">
        <v>5</v>
      </c>
      <c r="D82" s="12">
        <v>131.80000000000001</v>
      </c>
      <c r="E82" s="13">
        <f t="shared" si="5"/>
        <v>26.360000000000003</v>
      </c>
    </row>
    <row r="83" spans="1:5" ht="37.5" customHeight="1">
      <c r="A83" s="571"/>
      <c r="B83" s="586"/>
      <c r="C83" s="17">
        <v>10</v>
      </c>
      <c r="D83" s="18">
        <v>248.7</v>
      </c>
      <c r="E83" s="19">
        <f t="shared" si="5"/>
        <v>24.869999999999997</v>
      </c>
    </row>
    <row r="84" spans="1:5" ht="27.75" customHeight="1">
      <c r="A84" s="581" t="s">
        <v>12</v>
      </c>
      <c r="B84" s="585" t="s">
        <v>76</v>
      </c>
      <c r="C84" s="20">
        <v>5</v>
      </c>
      <c r="D84" s="21">
        <v>200</v>
      </c>
      <c r="E84" s="22">
        <f t="shared" si="5"/>
        <v>40</v>
      </c>
    </row>
    <row r="85" spans="1:5" ht="27.75" customHeight="1">
      <c r="A85" s="572"/>
      <c r="B85" s="586"/>
      <c r="C85" s="14">
        <v>10</v>
      </c>
      <c r="D85" s="15">
        <v>387</v>
      </c>
      <c r="E85" s="16">
        <f t="shared" si="5"/>
        <v>38.700000000000003</v>
      </c>
    </row>
    <row r="86" spans="1:5" ht="36" customHeight="1">
      <c r="A86" s="541" t="s">
        <v>13</v>
      </c>
      <c r="B86" s="553" t="s">
        <v>14</v>
      </c>
      <c r="C86" s="11">
        <v>5</v>
      </c>
      <c r="D86" s="12">
        <v>219</v>
      </c>
      <c r="E86" s="13">
        <f t="shared" si="5"/>
        <v>43.8</v>
      </c>
    </row>
    <row r="87" spans="1:5" ht="36" customHeight="1">
      <c r="A87" s="571"/>
      <c r="B87" s="554"/>
      <c r="C87" s="17">
        <v>10</v>
      </c>
      <c r="D87" s="18">
        <v>427</v>
      </c>
      <c r="E87" s="19">
        <f t="shared" si="5"/>
        <v>42.7</v>
      </c>
    </row>
    <row r="88" spans="1:5" ht="39" customHeight="1">
      <c r="A88" s="541" t="s">
        <v>90</v>
      </c>
      <c r="B88" s="556" t="s">
        <v>77</v>
      </c>
      <c r="C88" s="20">
        <v>5</v>
      </c>
      <c r="D88" s="21">
        <v>221</v>
      </c>
      <c r="E88" s="22">
        <f t="shared" si="5"/>
        <v>44.2</v>
      </c>
    </row>
    <row r="89" spans="1:5" ht="39" customHeight="1">
      <c r="A89" s="544"/>
      <c r="B89" s="557"/>
      <c r="C89" s="17">
        <v>10</v>
      </c>
      <c r="D89" s="18">
        <v>431</v>
      </c>
      <c r="E89" s="19">
        <f t="shared" si="5"/>
        <v>43.1</v>
      </c>
    </row>
    <row r="91" spans="1:5" ht="15" customHeight="1">
      <c r="B91" s="10" t="s">
        <v>16</v>
      </c>
    </row>
    <row r="92" spans="1:5" ht="43.5" customHeight="1">
      <c r="A92" s="558" t="s">
        <v>83</v>
      </c>
      <c r="B92" s="553" t="s">
        <v>17</v>
      </c>
      <c r="C92" s="11">
        <v>5</v>
      </c>
      <c r="D92" s="12">
        <v>850</v>
      </c>
      <c r="E92" s="13">
        <f>D92/C92</f>
        <v>170</v>
      </c>
    </row>
    <row r="93" spans="1:5" ht="43.5" customHeight="1">
      <c r="A93" s="544"/>
      <c r="B93" s="560"/>
      <c r="C93" s="17">
        <v>10</v>
      </c>
      <c r="D93" s="18">
        <v>1658</v>
      </c>
      <c r="E93" s="19">
        <f>D93/C93</f>
        <v>165.8</v>
      </c>
    </row>
    <row r="94" spans="1:5">
      <c r="A94" s="3"/>
      <c r="B94" s="9"/>
    </row>
    <row r="95" spans="1:5" ht="15" customHeight="1">
      <c r="A95" s="3"/>
      <c r="B95" s="28" t="s">
        <v>18</v>
      </c>
    </row>
    <row r="96" spans="1:5" ht="48" customHeight="1">
      <c r="A96" s="558" t="s">
        <v>84</v>
      </c>
      <c r="B96" s="553" t="s">
        <v>19</v>
      </c>
      <c r="C96" s="11">
        <v>5</v>
      </c>
      <c r="D96" s="12">
        <v>383</v>
      </c>
      <c r="E96" s="13">
        <f>D96/C96</f>
        <v>76.599999999999994</v>
      </c>
    </row>
    <row r="97" spans="1:5" ht="48" customHeight="1">
      <c r="A97" s="544"/>
      <c r="B97" s="560"/>
      <c r="C97" s="17">
        <v>10</v>
      </c>
      <c r="D97" s="18">
        <v>727</v>
      </c>
      <c r="E97" s="19">
        <f>D97/C97</f>
        <v>72.7</v>
      </c>
    </row>
    <row r="98" spans="1:5" ht="20.25" customHeight="1">
      <c r="A98" s="3"/>
      <c r="B98" s="9"/>
    </row>
    <row r="99" spans="1:5" ht="28.8">
      <c r="A99" s="547" t="s">
        <v>184</v>
      </c>
      <c r="B99" s="547"/>
      <c r="C99" s="547"/>
      <c r="D99" s="547"/>
      <c r="E99" s="547"/>
    </row>
    <row r="101" spans="1:5">
      <c r="A101" s="23"/>
      <c r="B101" s="29" t="s">
        <v>156</v>
      </c>
    </row>
    <row r="102" spans="1:5">
      <c r="A102" s="23"/>
      <c r="B102" s="29"/>
    </row>
    <row r="103" spans="1:5" ht="27" customHeight="1">
      <c r="A103" s="541" t="s">
        <v>158</v>
      </c>
      <c r="B103" s="538" t="s">
        <v>160</v>
      </c>
      <c r="C103" s="30">
        <v>20</v>
      </c>
      <c r="D103" s="12">
        <v>1656</v>
      </c>
      <c r="E103" s="13">
        <f t="shared" ref="E103:E108" si="6">D103/C103</f>
        <v>82.8</v>
      </c>
    </row>
    <row r="104" spans="1:5" ht="27" customHeight="1">
      <c r="A104" s="542"/>
      <c r="B104" s="539"/>
      <c r="C104" s="31">
        <v>25</v>
      </c>
      <c r="D104" s="26">
        <v>1932</v>
      </c>
      <c r="E104" s="27">
        <f t="shared" si="6"/>
        <v>77.28</v>
      </c>
    </row>
    <row r="105" spans="1:5" ht="27" customHeight="1">
      <c r="A105" s="545" t="s">
        <v>159</v>
      </c>
      <c r="B105" s="539"/>
      <c r="C105" s="31">
        <v>20</v>
      </c>
      <c r="D105" s="26">
        <v>1518</v>
      </c>
      <c r="E105" s="27">
        <f t="shared" si="6"/>
        <v>75.900000000000006</v>
      </c>
    </row>
    <row r="106" spans="1:5" ht="27" customHeight="1">
      <c r="A106" s="545"/>
      <c r="B106" s="539"/>
      <c r="C106" s="31">
        <v>25</v>
      </c>
      <c r="D106" s="26">
        <v>1748</v>
      </c>
      <c r="E106" s="27">
        <f t="shared" si="6"/>
        <v>69.92</v>
      </c>
    </row>
    <row r="107" spans="1:5" ht="27" customHeight="1">
      <c r="A107" s="545" t="s">
        <v>157</v>
      </c>
      <c r="B107" s="539"/>
      <c r="C107" s="31">
        <v>20</v>
      </c>
      <c r="D107" s="26">
        <v>1380</v>
      </c>
      <c r="E107" s="27">
        <f t="shared" si="6"/>
        <v>69</v>
      </c>
    </row>
    <row r="108" spans="1:5" ht="27" customHeight="1">
      <c r="A108" s="546"/>
      <c r="B108" s="540"/>
      <c r="C108" s="32">
        <v>25</v>
      </c>
      <c r="D108" s="18">
        <v>1638</v>
      </c>
      <c r="E108" s="19">
        <f t="shared" si="6"/>
        <v>65.52</v>
      </c>
    </row>
    <row r="109" spans="1:5">
      <c r="A109" s="3"/>
      <c r="B109" s="33"/>
    </row>
    <row r="110" spans="1:5">
      <c r="A110" s="3"/>
      <c r="B110" s="29" t="s">
        <v>161</v>
      </c>
    </row>
    <row r="111" spans="1:5">
      <c r="A111" s="3"/>
      <c r="B111" s="33"/>
    </row>
    <row r="112" spans="1:5" ht="42.75" customHeight="1">
      <c r="A112" s="541" t="s">
        <v>162</v>
      </c>
      <c r="B112" s="548" t="s">
        <v>164</v>
      </c>
      <c r="C112" s="30">
        <v>20</v>
      </c>
      <c r="D112" s="12">
        <v>1242</v>
      </c>
      <c r="E112" s="13">
        <f>D112/C112</f>
        <v>62.1</v>
      </c>
    </row>
    <row r="113" spans="1:5" ht="42.75" customHeight="1">
      <c r="A113" s="542"/>
      <c r="B113" s="549"/>
      <c r="C113" s="31">
        <v>25</v>
      </c>
      <c r="D113" s="26">
        <v>1490</v>
      </c>
      <c r="E113" s="27">
        <f>D113/C113</f>
        <v>59.6</v>
      </c>
    </row>
    <row r="114" spans="1:5" ht="42.75" customHeight="1">
      <c r="A114" s="542" t="s">
        <v>163</v>
      </c>
      <c r="B114" s="549"/>
      <c r="C114" s="31">
        <v>20</v>
      </c>
      <c r="D114" s="26">
        <v>1242</v>
      </c>
      <c r="E114" s="27">
        <f>D114/C114</f>
        <v>62.1</v>
      </c>
    </row>
    <row r="115" spans="1:5" ht="42.75" customHeight="1">
      <c r="A115" s="544"/>
      <c r="B115" s="550"/>
      <c r="C115" s="32">
        <v>25</v>
      </c>
      <c r="D115" s="18">
        <v>1490</v>
      </c>
      <c r="E115" s="19">
        <f>D115/C115</f>
        <v>59.6</v>
      </c>
    </row>
    <row r="116" spans="1:5">
      <c r="A116" s="3"/>
      <c r="B116" s="33"/>
    </row>
    <row r="117" spans="1:5">
      <c r="A117" s="3"/>
      <c r="B117" s="29" t="s">
        <v>165</v>
      </c>
    </row>
    <row r="118" spans="1:5">
      <c r="A118" s="3"/>
      <c r="B118" s="33"/>
    </row>
    <row r="119" spans="1:5" ht="60" customHeight="1">
      <c r="A119" s="541" t="s">
        <v>166</v>
      </c>
      <c r="B119" s="548" t="s">
        <v>167</v>
      </c>
      <c r="C119" s="30">
        <v>0.5</v>
      </c>
      <c r="D119" s="12">
        <v>97</v>
      </c>
      <c r="E119" s="13">
        <f>D119/C119</f>
        <v>194</v>
      </c>
    </row>
    <row r="120" spans="1:5" ht="60" customHeight="1">
      <c r="A120" s="544"/>
      <c r="B120" s="550"/>
      <c r="C120" s="32">
        <v>20</v>
      </c>
      <c r="D120" s="18">
        <v>3634</v>
      </c>
      <c r="E120" s="19">
        <f>D120/C120</f>
        <v>181.7</v>
      </c>
    </row>
    <row r="121" spans="1:5">
      <c r="A121" s="3"/>
      <c r="B121" s="33"/>
    </row>
    <row r="122" spans="1:5">
      <c r="A122" s="3"/>
      <c r="B122" s="29" t="s">
        <v>172</v>
      </c>
    </row>
    <row r="123" spans="1:5">
      <c r="A123" s="3"/>
      <c r="B123" s="33"/>
    </row>
    <row r="124" spans="1:5" ht="52.5" customHeight="1">
      <c r="A124" s="34" t="s">
        <v>168</v>
      </c>
      <c r="B124" s="538" t="s">
        <v>173</v>
      </c>
      <c r="C124" s="30">
        <v>20</v>
      </c>
      <c r="D124" s="12">
        <v>2935</v>
      </c>
      <c r="E124" s="13">
        <f>D124/C124</f>
        <v>146.75</v>
      </c>
    </row>
    <row r="125" spans="1:5" ht="52.5" customHeight="1">
      <c r="A125" s="35" t="s">
        <v>170</v>
      </c>
      <c r="B125" s="539"/>
      <c r="C125" s="31">
        <v>20</v>
      </c>
      <c r="D125" s="26">
        <v>3266</v>
      </c>
      <c r="E125" s="27">
        <f>D125/C125</f>
        <v>163.30000000000001</v>
      </c>
    </row>
    <row r="126" spans="1:5" ht="52.5" customHeight="1">
      <c r="A126" s="35" t="s">
        <v>169</v>
      </c>
      <c r="B126" s="539"/>
      <c r="C126" s="31">
        <v>20</v>
      </c>
      <c r="D126" s="26">
        <v>3266</v>
      </c>
      <c r="E126" s="27">
        <f>D126/C126</f>
        <v>163.30000000000001</v>
      </c>
    </row>
    <row r="127" spans="1:5" ht="52.5" customHeight="1">
      <c r="A127" s="36" t="s">
        <v>171</v>
      </c>
      <c r="B127" s="540"/>
      <c r="C127" s="32">
        <v>20</v>
      </c>
      <c r="D127" s="18">
        <v>3634</v>
      </c>
      <c r="E127" s="19">
        <f>D127/C127</f>
        <v>181.7</v>
      </c>
    </row>
    <row r="128" spans="1:5">
      <c r="A128" s="3"/>
      <c r="B128" s="33"/>
    </row>
    <row r="129" spans="1:5">
      <c r="A129" s="3"/>
      <c r="B129" s="37" t="s">
        <v>178</v>
      </c>
    </row>
    <row r="130" spans="1:5">
      <c r="A130" s="3"/>
      <c r="B130" s="33"/>
    </row>
    <row r="131" spans="1:5" ht="18" customHeight="1">
      <c r="A131" s="551" t="s">
        <v>177</v>
      </c>
      <c r="B131" s="538" t="s">
        <v>180</v>
      </c>
      <c r="C131" s="30">
        <v>20</v>
      </c>
      <c r="D131" s="12">
        <v>1840</v>
      </c>
      <c r="E131" s="13">
        <f>D131/C131</f>
        <v>92</v>
      </c>
    </row>
    <row r="132" spans="1:5" ht="18" customHeight="1">
      <c r="A132" s="552"/>
      <c r="B132" s="539"/>
      <c r="C132" s="31">
        <v>25</v>
      </c>
      <c r="D132" s="26">
        <v>2208</v>
      </c>
      <c r="E132" s="27">
        <f>D132/C132</f>
        <v>88.32</v>
      </c>
    </row>
    <row r="133" spans="1:5" ht="18" customHeight="1">
      <c r="A133" s="572" t="s">
        <v>176</v>
      </c>
      <c r="B133" s="539"/>
      <c r="C133" s="31">
        <v>20</v>
      </c>
      <c r="D133" s="26">
        <v>1840</v>
      </c>
      <c r="E133" s="27">
        <f>D133/C133</f>
        <v>92</v>
      </c>
    </row>
    <row r="134" spans="1:5" ht="18" customHeight="1">
      <c r="A134" s="573"/>
      <c r="B134" s="540"/>
      <c r="C134" s="32">
        <v>25</v>
      </c>
      <c r="D134" s="18">
        <v>2208</v>
      </c>
      <c r="E134" s="19">
        <f>D134/C134</f>
        <v>88.32</v>
      </c>
    </row>
    <row r="135" spans="1:5">
      <c r="A135" s="3"/>
      <c r="B135" s="33"/>
    </row>
    <row r="136" spans="1:5">
      <c r="A136" s="3"/>
      <c r="B136" s="37" t="s">
        <v>179</v>
      </c>
    </row>
    <row r="137" spans="1:5">
      <c r="A137" s="3"/>
      <c r="B137" s="33"/>
    </row>
    <row r="138" spans="1:5" ht="43.2">
      <c r="A138" s="38" t="s">
        <v>174</v>
      </c>
      <c r="B138" s="39" t="s">
        <v>175</v>
      </c>
      <c r="C138" s="40">
        <v>25</v>
      </c>
      <c r="D138" s="41">
        <v>1702</v>
      </c>
      <c r="E138" s="42">
        <f>D138/C138</f>
        <v>68.08</v>
      </c>
    </row>
    <row r="139" spans="1:5">
      <c r="A139" s="3"/>
      <c r="B139" s="33"/>
    </row>
    <row r="140" spans="1:5" ht="28.8">
      <c r="A140" s="547" t="s">
        <v>185</v>
      </c>
      <c r="B140" s="547"/>
      <c r="C140" s="547"/>
      <c r="D140" s="547"/>
      <c r="E140" s="547"/>
    </row>
    <row r="141" spans="1:5" ht="21.75" customHeight="1">
      <c r="A141" s="43"/>
      <c r="B141" s="43"/>
      <c r="C141" s="43"/>
      <c r="D141" s="43"/>
      <c r="E141" s="43"/>
    </row>
    <row r="142" spans="1:5">
      <c r="A142" s="6" t="s">
        <v>91</v>
      </c>
      <c r="B142" s="44" t="s">
        <v>5</v>
      </c>
      <c r="C142" s="6" t="s">
        <v>93</v>
      </c>
      <c r="D142" s="8" t="s">
        <v>92</v>
      </c>
      <c r="E142" s="8" t="s">
        <v>125</v>
      </c>
    </row>
    <row r="143" spans="1:5">
      <c r="A143" s="23"/>
      <c r="B143" s="29"/>
      <c r="C143" s="23"/>
      <c r="D143" s="59"/>
      <c r="E143" s="59"/>
    </row>
    <row r="144" spans="1:5">
      <c r="A144" s="543" t="s">
        <v>102</v>
      </c>
      <c r="B144" s="543"/>
      <c r="C144" s="543"/>
      <c r="D144" s="543"/>
      <c r="E144" s="543"/>
    </row>
    <row r="145" spans="1:5">
      <c r="A145" s="45"/>
      <c r="B145" s="45"/>
      <c r="C145" s="45"/>
      <c r="D145" s="45"/>
      <c r="E145" s="45"/>
    </row>
    <row r="146" spans="1:5" ht="34.200000000000003">
      <c r="A146" s="46" t="s">
        <v>100</v>
      </c>
      <c r="B146" s="47" t="s">
        <v>99</v>
      </c>
      <c r="C146" s="30">
        <v>35311</v>
      </c>
      <c r="D146" s="12">
        <v>280</v>
      </c>
      <c r="E146" s="13">
        <v>251</v>
      </c>
    </row>
    <row r="147" spans="1:5" ht="34.200000000000003">
      <c r="A147" s="48" t="s">
        <v>101</v>
      </c>
      <c r="B147" s="49" t="s">
        <v>99</v>
      </c>
      <c r="C147" s="32">
        <v>35331</v>
      </c>
      <c r="D147" s="18">
        <v>242</v>
      </c>
      <c r="E147" s="19">
        <v>218</v>
      </c>
    </row>
    <row r="148" spans="1:5">
      <c r="A148" s="50"/>
      <c r="B148" s="33"/>
    </row>
    <row r="149" spans="1:5">
      <c r="A149" s="543" t="s">
        <v>94</v>
      </c>
      <c r="B149" s="543"/>
      <c r="C149" s="543"/>
      <c r="D149" s="543"/>
      <c r="E149" s="543"/>
    </row>
    <row r="150" spans="1:5">
      <c r="A150" s="45"/>
      <c r="B150" s="45"/>
      <c r="C150" s="45"/>
      <c r="D150" s="45"/>
      <c r="E150" s="45"/>
    </row>
    <row r="151" spans="1:5" ht="22.8">
      <c r="A151" s="51" t="s">
        <v>103</v>
      </c>
      <c r="B151" s="47" t="s">
        <v>106</v>
      </c>
      <c r="C151" s="30">
        <v>35801</v>
      </c>
      <c r="D151" s="12">
        <v>120</v>
      </c>
      <c r="E151" s="13">
        <v>108</v>
      </c>
    </row>
    <row r="152" spans="1:5" ht="22.8">
      <c r="A152" s="52" t="s">
        <v>104</v>
      </c>
      <c r="B152" s="53" t="s">
        <v>106</v>
      </c>
      <c r="C152" s="31">
        <v>35802</v>
      </c>
      <c r="D152" s="26">
        <v>130</v>
      </c>
      <c r="E152" s="27">
        <v>115</v>
      </c>
    </row>
    <row r="153" spans="1:5" ht="22.8">
      <c r="A153" s="54" t="s">
        <v>105</v>
      </c>
      <c r="B153" s="49" t="s">
        <v>106</v>
      </c>
      <c r="C153" s="32">
        <v>35803</v>
      </c>
      <c r="D153" s="18">
        <v>230</v>
      </c>
      <c r="E153" s="19">
        <v>205</v>
      </c>
    </row>
    <row r="154" spans="1:5">
      <c r="A154" s="50"/>
      <c r="B154" s="33"/>
    </row>
    <row r="155" spans="1:5">
      <c r="A155" s="543" t="s">
        <v>95</v>
      </c>
      <c r="B155" s="543"/>
      <c r="C155" s="543"/>
      <c r="D155" s="543"/>
      <c r="E155" s="543"/>
    </row>
    <row r="156" spans="1:5">
      <c r="A156" s="45"/>
      <c r="B156" s="45"/>
      <c r="C156" s="45"/>
      <c r="D156" s="45"/>
      <c r="E156" s="45"/>
    </row>
    <row r="157" spans="1:5" ht="34.200000000000003">
      <c r="A157" s="46" t="s">
        <v>111</v>
      </c>
      <c r="B157" s="47" t="s">
        <v>110</v>
      </c>
      <c r="C157" s="30">
        <v>35112</v>
      </c>
      <c r="D157" s="12">
        <v>48</v>
      </c>
      <c r="E157" s="13">
        <v>43</v>
      </c>
    </row>
    <row r="158" spans="1:5" ht="34.200000000000003">
      <c r="A158" s="55" t="s">
        <v>107</v>
      </c>
      <c r="B158" s="53" t="s">
        <v>110</v>
      </c>
      <c r="C158" s="31">
        <v>35113</v>
      </c>
      <c r="D158" s="26">
        <v>51</v>
      </c>
      <c r="E158" s="27">
        <v>46</v>
      </c>
    </row>
    <row r="159" spans="1:5" ht="34.200000000000003">
      <c r="A159" s="55" t="s">
        <v>108</v>
      </c>
      <c r="B159" s="53" t="s">
        <v>110</v>
      </c>
      <c r="C159" s="31">
        <v>35114</v>
      </c>
      <c r="D159" s="26">
        <v>59</v>
      </c>
      <c r="E159" s="27">
        <v>52</v>
      </c>
    </row>
    <row r="160" spans="1:5" ht="34.200000000000003">
      <c r="A160" s="48" t="s">
        <v>109</v>
      </c>
      <c r="B160" s="49" t="s">
        <v>110</v>
      </c>
      <c r="C160" s="32">
        <v>35115</v>
      </c>
      <c r="D160" s="18">
        <v>65</v>
      </c>
      <c r="E160" s="19">
        <v>58</v>
      </c>
    </row>
    <row r="161" spans="1:5">
      <c r="A161" s="56"/>
      <c r="B161" s="57"/>
    </row>
    <row r="162" spans="1:5">
      <c r="A162" s="537" t="s">
        <v>96</v>
      </c>
      <c r="B162" s="537"/>
      <c r="C162" s="537"/>
      <c r="D162" s="537"/>
      <c r="E162" s="537"/>
    </row>
    <row r="163" spans="1:5">
      <c r="A163" s="56"/>
      <c r="B163" s="57"/>
    </row>
    <row r="164" spans="1:5" ht="45.6">
      <c r="A164" s="46" t="s">
        <v>112</v>
      </c>
      <c r="B164" s="47" t="s">
        <v>114</v>
      </c>
      <c r="C164" s="30">
        <v>31503</v>
      </c>
      <c r="D164" s="12">
        <v>122</v>
      </c>
      <c r="E164" s="13">
        <v>110</v>
      </c>
    </row>
    <row r="165" spans="1:5" ht="45.6">
      <c r="A165" s="55" t="s">
        <v>113</v>
      </c>
      <c r="B165" s="53" t="s">
        <v>114</v>
      </c>
      <c r="C165" s="31">
        <v>31504</v>
      </c>
      <c r="D165" s="26">
        <v>146</v>
      </c>
      <c r="E165" s="27">
        <v>131</v>
      </c>
    </row>
    <row r="166" spans="1:5" ht="22.8">
      <c r="A166" s="55" t="s">
        <v>115</v>
      </c>
      <c r="B166" s="53" t="s">
        <v>116</v>
      </c>
      <c r="C166" s="31">
        <v>31512</v>
      </c>
      <c r="D166" s="26">
        <v>95</v>
      </c>
      <c r="E166" s="27">
        <v>82</v>
      </c>
    </row>
    <row r="167" spans="1:5" ht="22.8">
      <c r="A167" s="55" t="s">
        <v>117</v>
      </c>
      <c r="B167" s="53" t="s">
        <v>116</v>
      </c>
      <c r="C167" s="31">
        <v>31513</v>
      </c>
      <c r="D167" s="26">
        <v>115</v>
      </c>
      <c r="E167" s="27">
        <v>100</v>
      </c>
    </row>
    <row r="168" spans="1:5" ht="34.200000000000003">
      <c r="A168" s="55" t="s">
        <v>118</v>
      </c>
      <c r="B168" s="53" t="s">
        <v>119</v>
      </c>
      <c r="C168" s="31">
        <v>31521</v>
      </c>
      <c r="D168" s="26">
        <v>66</v>
      </c>
      <c r="E168" s="27">
        <v>59</v>
      </c>
    </row>
    <row r="169" spans="1:5" ht="34.200000000000003">
      <c r="A169" s="55" t="s">
        <v>120</v>
      </c>
      <c r="B169" s="53" t="s">
        <v>119</v>
      </c>
      <c r="C169" s="31">
        <v>31522</v>
      </c>
      <c r="D169" s="26">
        <v>79</v>
      </c>
      <c r="E169" s="27">
        <v>71</v>
      </c>
    </row>
    <row r="170" spans="1:5" ht="22.8">
      <c r="A170" s="55" t="s">
        <v>121</v>
      </c>
      <c r="B170" s="53" t="s">
        <v>116</v>
      </c>
      <c r="C170" s="31">
        <v>31541</v>
      </c>
      <c r="D170" s="26">
        <v>112</v>
      </c>
      <c r="E170" s="27">
        <v>101</v>
      </c>
    </row>
    <row r="171" spans="1:5" ht="22.8">
      <c r="A171" s="55" t="s">
        <v>122</v>
      </c>
      <c r="B171" s="53" t="s">
        <v>116</v>
      </c>
      <c r="C171" s="31">
        <v>31542</v>
      </c>
      <c r="D171" s="26">
        <v>140</v>
      </c>
      <c r="E171" s="27">
        <v>126</v>
      </c>
    </row>
    <row r="172" spans="1:5" ht="28.8">
      <c r="A172" s="55" t="s">
        <v>123</v>
      </c>
      <c r="B172" s="53" t="s">
        <v>116</v>
      </c>
      <c r="C172" s="31">
        <v>31601</v>
      </c>
      <c r="D172" s="26">
        <v>170</v>
      </c>
      <c r="E172" s="27">
        <v>152</v>
      </c>
    </row>
    <row r="173" spans="1:5" ht="28.8">
      <c r="A173" s="55" t="s">
        <v>124</v>
      </c>
      <c r="B173" s="53" t="s">
        <v>116</v>
      </c>
      <c r="C173" s="31">
        <v>31602</v>
      </c>
      <c r="D173" s="26">
        <v>200</v>
      </c>
      <c r="E173" s="27">
        <v>179</v>
      </c>
    </row>
    <row r="174" spans="1:5" ht="28.8">
      <c r="A174" s="55" t="s">
        <v>127</v>
      </c>
      <c r="B174" s="53" t="s">
        <v>128</v>
      </c>
      <c r="C174" s="31">
        <v>31713</v>
      </c>
      <c r="D174" s="26">
        <v>85</v>
      </c>
      <c r="E174" s="27">
        <v>77</v>
      </c>
    </row>
    <row r="175" spans="1:5" ht="28.8">
      <c r="A175" s="48" t="s">
        <v>126</v>
      </c>
      <c r="B175" s="49" t="s">
        <v>128</v>
      </c>
      <c r="C175" s="32">
        <v>31714</v>
      </c>
      <c r="D175" s="18">
        <v>95</v>
      </c>
      <c r="E175" s="19">
        <v>84</v>
      </c>
    </row>
    <row r="176" spans="1:5">
      <c r="A176" s="56"/>
      <c r="B176" s="57"/>
    </row>
    <row r="177" spans="1:5">
      <c r="A177" s="537" t="s">
        <v>97</v>
      </c>
      <c r="B177" s="537"/>
      <c r="C177" s="537"/>
      <c r="D177" s="537"/>
      <c r="E177" s="537"/>
    </row>
    <row r="178" spans="1:5">
      <c r="A178" s="56"/>
      <c r="B178" s="57"/>
    </row>
    <row r="179" spans="1:5" ht="28.8">
      <c r="A179" s="46" t="s">
        <v>129</v>
      </c>
      <c r="B179" s="47" t="s">
        <v>130</v>
      </c>
      <c r="C179" s="30">
        <v>31804</v>
      </c>
      <c r="D179" s="12">
        <v>61</v>
      </c>
      <c r="E179" s="13">
        <v>55</v>
      </c>
    </row>
    <row r="180" spans="1:5" ht="28.8">
      <c r="A180" s="55" t="s">
        <v>131</v>
      </c>
      <c r="B180" s="53" t="s">
        <v>130</v>
      </c>
      <c r="C180" s="31">
        <v>31805</v>
      </c>
      <c r="D180" s="26">
        <v>70</v>
      </c>
      <c r="E180" s="27">
        <v>61</v>
      </c>
    </row>
    <row r="181" spans="1:5" ht="28.8">
      <c r="A181" s="55" t="s">
        <v>132</v>
      </c>
      <c r="B181" s="53" t="s">
        <v>135</v>
      </c>
      <c r="C181" s="31">
        <v>31901</v>
      </c>
      <c r="D181" s="26">
        <v>265</v>
      </c>
      <c r="E181" s="27">
        <v>235</v>
      </c>
    </row>
    <row r="182" spans="1:5" ht="28.8">
      <c r="A182" s="55" t="s">
        <v>133</v>
      </c>
      <c r="B182" s="53" t="s">
        <v>135</v>
      </c>
      <c r="C182" s="31">
        <v>31902</v>
      </c>
      <c r="D182" s="26">
        <v>335</v>
      </c>
      <c r="E182" s="27">
        <v>300</v>
      </c>
    </row>
    <row r="183" spans="1:5" ht="28.8">
      <c r="A183" s="48" t="s">
        <v>134</v>
      </c>
      <c r="B183" s="49" t="s">
        <v>135</v>
      </c>
      <c r="C183" s="32">
        <v>31903</v>
      </c>
      <c r="D183" s="18">
        <v>382</v>
      </c>
      <c r="E183" s="19">
        <v>343</v>
      </c>
    </row>
    <row r="184" spans="1:5">
      <c r="A184" s="56"/>
      <c r="B184" s="57"/>
    </row>
    <row r="185" spans="1:5">
      <c r="A185" s="537" t="s">
        <v>144</v>
      </c>
      <c r="B185" s="537"/>
      <c r="C185" s="537"/>
      <c r="D185" s="537"/>
      <c r="E185" s="537"/>
    </row>
    <row r="186" spans="1:5">
      <c r="A186" s="56"/>
      <c r="B186" s="57"/>
      <c r="E186" s="57"/>
    </row>
    <row r="187" spans="1:5" ht="34.200000000000003">
      <c r="A187" s="46" t="s">
        <v>151</v>
      </c>
      <c r="B187" s="47" t="s">
        <v>149</v>
      </c>
      <c r="C187" s="30">
        <v>31124</v>
      </c>
      <c r="D187" s="12">
        <v>40</v>
      </c>
      <c r="E187" s="13">
        <v>34</v>
      </c>
    </row>
    <row r="188" spans="1:5" ht="34.200000000000003">
      <c r="A188" s="55" t="s">
        <v>150</v>
      </c>
      <c r="B188" s="53" t="s">
        <v>149</v>
      </c>
      <c r="C188" s="31">
        <v>31126</v>
      </c>
      <c r="D188" s="26">
        <v>61</v>
      </c>
      <c r="E188" s="27">
        <v>55</v>
      </c>
    </row>
    <row r="189" spans="1:5" ht="43.2">
      <c r="A189" s="55" t="s">
        <v>148</v>
      </c>
      <c r="B189" s="53" t="s">
        <v>149</v>
      </c>
      <c r="C189" s="31">
        <v>31127</v>
      </c>
      <c r="D189" s="26">
        <v>95</v>
      </c>
      <c r="E189" s="27">
        <v>84</v>
      </c>
    </row>
    <row r="190" spans="1:5" ht="34.200000000000003">
      <c r="A190" s="55" t="s">
        <v>147</v>
      </c>
      <c r="B190" s="53" t="s">
        <v>145</v>
      </c>
      <c r="C190" s="31">
        <v>31134</v>
      </c>
      <c r="D190" s="26">
        <v>68</v>
      </c>
      <c r="E190" s="27">
        <v>61</v>
      </c>
    </row>
    <row r="191" spans="1:5" ht="34.200000000000003">
      <c r="A191" s="55" t="s">
        <v>146</v>
      </c>
      <c r="B191" s="53" t="s">
        <v>145</v>
      </c>
      <c r="C191" s="31">
        <v>31136</v>
      </c>
      <c r="D191" s="26">
        <v>147</v>
      </c>
      <c r="E191" s="27">
        <v>132</v>
      </c>
    </row>
    <row r="192" spans="1:5" ht="34.200000000000003">
      <c r="A192" s="55" t="s">
        <v>143</v>
      </c>
      <c r="B192" s="53" t="s">
        <v>145</v>
      </c>
      <c r="C192" s="31">
        <v>31137</v>
      </c>
      <c r="D192" s="26">
        <v>187</v>
      </c>
      <c r="E192" s="27">
        <v>168</v>
      </c>
    </row>
    <row r="193" spans="1:5" ht="45.6">
      <c r="A193" s="55" t="s">
        <v>141</v>
      </c>
      <c r="B193" s="53" t="s">
        <v>142</v>
      </c>
      <c r="C193" s="31">
        <v>31184</v>
      </c>
      <c r="D193" s="26">
        <v>57</v>
      </c>
      <c r="E193" s="27">
        <v>51</v>
      </c>
    </row>
    <row r="194" spans="1:5" ht="45.6">
      <c r="A194" s="55" t="s">
        <v>139</v>
      </c>
      <c r="B194" s="53" t="s">
        <v>138</v>
      </c>
      <c r="C194" s="31">
        <v>31186</v>
      </c>
      <c r="D194" s="26">
        <v>100</v>
      </c>
      <c r="E194" s="27">
        <v>91</v>
      </c>
    </row>
    <row r="195" spans="1:5" ht="45.6">
      <c r="A195" s="48" t="s">
        <v>140</v>
      </c>
      <c r="B195" s="49" t="s">
        <v>137</v>
      </c>
      <c r="C195" s="32">
        <v>31188</v>
      </c>
      <c r="D195" s="18">
        <v>164</v>
      </c>
      <c r="E195" s="19">
        <v>148</v>
      </c>
    </row>
    <row r="196" spans="1:5">
      <c r="A196" s="56"/>
      <c r="B196" s="57"/>
    </row>
    <row r="197" spans="1:5">
      <c r="A197" s="537" t="s">
        <v>136</v>
      </c>
      <c r="B197" s="537"/>
      <c r="C197" s="537"/>
      <c r="D197" s="537"/>
      <c r="E197" s="537"/>
    </row>
    <row r="198" spans="1:5">
      <c r="A198" s="56"/>
      <c r="B198" s="57"/>
    </row>
    <row r="199" spans="1:5" ht="28.8">
      <c r="A199" s="46" t="s">
        <v>154</v>
      </c>
      <c r="B199" s="58" t="s">
        <v>152</v>
      </c>
      <c r="C199" s="30" t="s">
        <v>153</v>
      </c>
      <c r="D199" s="12">
        <v>52</v>
      </c>
      <c r="E199" s="13">
        <v>46</v>
      </c>
    </row>
    <row r="200" spans="1:5" ht="28.8">
      <c r="A200" s="48" t="s">
        <v>98</v>
      </c>
      <c r="B200" s="49" t="s">
        <v>155</v>
      </c>
      <c r="C200" s="32" t="s">
        <v>153</v>
      </c>
      <c r="D200" s="18">
        <v>25</v>
      </c>
      <c r="E200" s="19">
        <v>22</v>
      </c>
    </row>
  </sheetData>
  <mergeCells count="87">
    <mergeCell ref="A1:E1"/>
    <mergeCell ref="A3:E3"/>
    <mergeCell ref="B82:B83"/>
    <mergeCell ref="A70:A71"/>
    <mergeCell ref="B119:B120"/>
    <mergeCell ref="B54:B55"/>
    <mergeCell ref="B42:B43"/>
    <mergeCell ref="A44:A49"/>
    <mergeCell ref="A38:A43"/>
    <mergeCell ref="B40:B41"/>
    <mergeCell ref="A2:E2"/>
    <mergeCell ref="A119:A120"/>
    <mergeCell ref="B84:B85"/>
    <mergeCell ref="A72:A73"/>
    <mergeCell ref="A88:A89"/>
    <mergeCell ref="B20:B21"/>
    <mergeCell ref="A12:A13"/>
    <mergeCell ref="B86:B87"/>
    <mergeCell ref="A7:E7"/>
    <mergeCell ref="A10:A11"/>
    <mergeCell ref="B66:B67"/>
    <mergeCell ref="A86:A87"/>
    <mergeCell ref="B28:B29"/>
    <mergeCell ref="B80:B81"/>
    <mergeCell ref="A30:A31"/>
    <mergeCell ref="B30:B31"/>
    <mergeCell ref="A33:E33"/>
    <mergeCell ref="A84:A85"/>
    <mergeCell ref="B52:B53"/>
    <mergeCell ref="A54:A59"/>
    <mergeCell ref="B70:B71"/>
    <mergeCell ref="B58:B59"/>
    <mergeCell ref="B14:B15"/>
    <mergeCell ref="B96:B97"/>
    <mergeCell ref="A74:A75"/>
    <mergeCell ref="B50:B51"/>
    <mergeCell ref="B48:B49"/>
    <mergeCell ref="A14:A15"/>
    <mergeCell ref="A50:A53"/>
    <mergeCell ref="B92:B93"/>
    <mergeCell ref="A96:A97"/>
    <mergeCell ref="B44:B45"/>
    <mergeCell ref="B46:B47"/>
    <mergeCell ref="A80:A81"/>
    <mergeCell ref="B60:B61"/>
    <mergeCell ref="A22:A23"/>
    <mergeCell ref="A20:A21"/>
    <mergeCell ref="B18:B19"/>
    <mergeCell ref="B22:B23"/>
    <mergeCell ref="A18:A19"/>
    <mergeCell ref="A133:A134"/>
    <mergeCell ref="A103:A104"/>
    <mergeCell ref="B124:B127"/>
    <mergeCell ref="B38:B39"/>
    <mergeCell ref="B26:B27"/>
    <mergeCell ref="B10:B11"/>
    <mergeCell ref="A77:E77"/>
    <mergeCell ref="A99:E99"/>
    <mergeCell ref="B64:B65"/>
    <mergeCell ref="B12:B13"/>
    <mergeCell ref="B88:B89"/>
    <mergeCell ref="A28:A29"/>
    <mergeCell ref="B56:B57"/>
    <mergeCell ref="B74:B75"/>
    <mergeCell ref="A92:A93"/>
    <mergeCell ref="B72:B73"/>
    <mergeCell ref="A60:A63"/>
    <mergeCell ref="B62:B63"/>
    <mergeCell ref="A26:A27"/>
    <mergeCell ref="A64:A67"/>
    <mergeCell ref="A82:A83"/>
    <mergeCell ref="A185:E185"/>
    <mergeCell ref="A197:E197"/>
    <mergeCell ref="B103:B108"/>
    <mergeCell ref="A112:A113"/>
    <mergeCell ref="A155:E155"/>
    <mergeCell ref="A162:E162"/>
    <mergeCell ref="A177:E177"/>
    <mergeCell ref="A114:A115"/>
    <mergeCell ref="A105:A106"/>
    <mergeCell ref="A107:A108"/>
    <mergeCell ref="A144:E144"/>
    <mergeCell ref="A149:E149"/>
    <mergeCell ref="A140:E140"/>
    <mergeCell ref="B112:B115"/>
    <mergeCell ref="A131:A132"/>
    <mergeCell ref="B131:B134"/>
  </mergeCells>
  <hyperlinks>
    <hyperlink ref="B4" r:id="rId1" xr:uid="{00000000-0004-0000-0400-000000000000}"/>
  </hyperlinks>
  <pageMargins left="0.25" right="0.25" top="0.75" bottom="0.75" header="0.3" footer="0.3"/>
  <pageSetup paperSize="9" scale="80"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99"/>
  <sheetViews>
    <sheetView topLeftCell="A4" workbookViewId="0">
      <selection activeCell="C11" sqref="C11:C20"/>
    </sheetView>
  </sheetViews>
  <sheetFormatPr defaultColWidth="9" defaultRowHeight="14.4"/>
  <cols>
    <col min="1" max="1" width="33" style="3" customWidth="1"/>
    <col min="2" max="2" width="52.33203125" style="33" customWidth="1"/>
    <col min="3" max="3" width="7.44140625" style="60" customWidth="1"/>
    <col min="4" max="4" width="11" style="3" customWidth="1"/>
    <col min="5" max="6" width="11" style="4" customWidth="1"/>
    <col min="7" max="7" width="9.5546875" customWidth="1"/>
    <col min="8" max="12" width="12" customWidth="1"/>
    <col min="13" max="13" width="11.88671875" customWidth="1"/>
    <col min="14" max="15" width="13.5546875" customWidth="1"/>
    <col min="16" max="16" width="11.88671875" customWidth="1"/>
    <col min="17" max="256" width="10" customWidth="1"/>
  </cols>
  <sheetData>
    <row r="1" spans="1:16" ht="23.4">
      <c r="A1" s="582" t="s">
        <v>0</v>
      </c>
      <c r="B1" s="583"/>
      <c r="C1" s="583"/>
      <c r="D1" s="583"/>
      <c r="E1" s="583"/>
      <c r="F1" s="583"/>
    </row>
    <row r="2" spans="1:16">
      <c r="A2" s="584" t="s">
        <v>1</v>
      </c>
      <c r="B2" s="584"/>
      <c r="C2" s="584"/>
      <c r="D2" s="584"/>
      <c r="E2" s="584"/>
      <c r="F2" s="584"/>
    </row>
    <row r="3" spans="1:16">
      <c r="A3" s="584" t="s">
        <v>2</v>
      </c>
      <c r="B3" s="584"/>
      <c r="C3" s="584"/>
      <c r="D3" s="584"/>
      <c r="E3" s="584"/>
      <c r="F3" s="584"/>
    </row>
    <row r="4" spans="1:16">
      <c r="B4" s="5" t="s">
        <v>3</v>
      </c>
      <c r="C4" s="61"/>
    </row>
    <row r="7" spans="1:16" ht="43.2">
      <c r="A7" s="6" t="s">
        <v>4</v>
      </c>
      <c r="B7" s="7" t="s">
        <v>5</v>
      </c>
      <c r="C7" s="62" t="s">
        <v>65</v>
      </c>
      <c r="D7" s="6" t="s">
        <v>6</v>
      </c>
      <c r="E7" s="8" t="s">
        <v>7</v>
      </c>
      <c r="F7" s="8" t="s">
        <v>8</v>
      </c>
      <c r="H7" s="63" t="s">
        <v>66</v>
      </c>
      <c r="I7" s="593" t="s">
        <v>67</v>
      </c>
      <c r="J7" s="594"/>
      <c r="K7" s="64" t="s">
        <v>7</v>
      </c>
      <c r="L7" s="65" t="s">
        <v>68</v>
      </c>
      <c r="N7" s="66" t="s">
        <v>69</v>
      </c>
      <c r="O7" s="66" t="s">
        <v>70</v>
      </c>
      <c r="P7" s="66" t="s">
        <v>71</v>
      </c>
    </row>
    <row r="8" spans="1:16">
      <c r="A8" s="23"/>
      <c r="B8" s="29"/>
      <c r="C8" s="67"/>
      <c r="I8" s="23" t="s">
        <v>72</v>
      </c>
      <c r="J8" s="23" t="s">
        <v>73</v>
      </c>
    </row>
    <row r="9" spans="1:16">
      <c r="A9" s="23"/>
      <c r="B9" s="29" t="s">
        <v>9</v>
      </c>
      <c r="C9" s="67"/>
    </row>
    <row r="10" spans="1:16">
      <c r="A10" s="23"/>
      <c r="B10" s="29"/>
      <c r="C10" s="67"/>
      <c r="G10" s="68"/>
    </row>
    <row r="11" spans="1:16">
      <c r="A11" s="558" t="s">
        <v>10</v>
      </c>
      <c r="B11" s="579" t="s">
        <v>74</v>
      </c>
      <c r="C11" s="69">
        <v>5</v>
      </c>
      <c r="D11" s="30">
        <v>15</v>
      </c>
      <c r="E11" s="12">
        <v>810</v>
      </c>
      <c r="F11" s="13">
        <f>E11/D11</f>
        <v>54</v>
      </c>
      <c r="G11" s="70"/>
      <c r="H11" s="71"/>
      <c r="I11" s="72">
        <f>ROUNDUP(H11/C11/D11,0)</f>
        <v>0</v>
      </c>
      <c r="J11" s="73">
        <f>H11/C11</f>
        <v>0</v>
      </c>
      <c r="K11" s="74">
        <f t="shared" ref="K11:K20" si="0">I11*E11</f>
        <v>0</v>
      </c>
      <c r="L11" s="75">
        <f t="shared" ref="L11:L20" si="1">IF(K11&gt;=30000,K11*0.97,IF(K11&gt;=50000,K11*0.95,IF(K11&gt;=100000,K11*0.9,K11)))</f>
        <v>0</v>
      </c>
      <c r="N11" s="591">
        <f>P12*E12+P11*E11</f>
        <v>0</v>
      </c>
      <c r="O11" s="589">
        <f>IF(N11&gt;=30000,N11*0.97,IF(N11&gt;=50000,N11*0.95,IF(N11&gt;=100000,N11*0.9,N11)))</f>
        <v>0</v>
      </c>
      <c r="P11" s="76">
        <f>IF(P12=I12,0,IF(D12*I12-J12&gt;D11*((D12/D11)-1),1,2))</f>
        <v>0</v>
      </c>
    </row>
    <row r="12" spans="1:16">
      <c r="A12" s="559"/>
      <c r="B12" s="580"/>
      <c r="C12" s="77">
        <v>5</v>
      </c>
      <c r="D12" s="78">
        <v>45</v>
      </c>
      <c r="E12" s="15">
        <v>2310</v>
      </c>
      <c r="F12" s="16">
        <f>E12/D12</f>
        <v>51.333333333333336</v>
      </c>
      <c r="G12" s="79"/>
      <c r="H12" s="80"/>
      <c r="I12" s="81">
        <f t="shared" ref="I12:I20" si="2">ROUNDUP(H12/C12/D12,0)</f>
        <v>0</v>
      </c>
      <c r="J12" s="82">
        <f t="shared" ref="J12:J20" si="3">H12/C12</f>
        <v>0</v>
      </c>
      <c r="K12" s="83">
        <f t="shared" si="0"/>
        <v>0</v>
      </c>
      <c r="L12" s="84">
        <f t="shared" si="1"/>
        <v>0</v>
      </c>
      <c r="N12" s="592"/>
      <c r="O12" s="590"/>
      <c r="P12" s="85">
        <f>IF(J12&lt;=30,0,IF(D12*I12-J12&gt;=D11*((D12/D11)-1),I12-1,I12))</f>
        <v>0</v>
      </c>
    </row>
    <row r="13" spans="1:16" ht="15" customHeight="1">
      <c r="A13" s="541" t="s">
        <v>11</v>
      </c>
      <c r="B13" s="585" t="s">
        <v>75</v>
      </c>
      <c r="C13" s="69">
        <v>10</v>
      </c>
      <c r="D13" s="30">
        <v>5</v>
      </c>
      <c r="E13" s="12">
        <v>155</v>
      </c>
      <c r="F13" s="13">
        <f t="shared" ref="F13:F20" si="4">E13/D13</f>
        <v>31</v>
      </c>
      <c r="G13" s="86"/>
      <c r="H13" s="71"/>
      <c r="I13" s="72">
        <f>ROUNDUP(H13/C13/D13,0)</f>
        <v>0</v>
      </c>
      <c r="J13" s="73">
        <f t="shared" si="3"/>
        <v>0</v>
      </c>
      <c r="K13" s="74">
        <f t="shared" si="0"/>
        <v>0</v>
      </c>
      <c r="L13" s="75">
        <f t="shared" si="1"/>
        <v>0</v>
      </c>
      <c r="N13" s="591">
        <f>P14*E14+P13*E13</f>
        <v>0</v>
      </c>
      <c r="O13" s="589">
        <f>IF(N13&gt;=30000,N13*0.97,IF(N13&gt;=50000,N13*0.95,IF(N13&gt;=100000,N13*0.9,N13)))</f>
        <v>0</v>
      </c>
      <c r="P13" s="76">
        <f>IF(P14=I14,0,IF(D14*I14-J14&gt;=D13*((D14/D13)-1),1,2))</f>
        <v>0</v>
      </c>
    </row>
    <row r="14" spans="1:16">
      <c r="A14" s="571"/>
      <c r="B14" s="586"/>
      <c r="C14" s="77">
        <v>10</v>
      </c>
      <c r="D14" s="78">
        <v>10</v>
      </c>
      <c r="E14" s="15">
        <v>290</v>
      </c>
      <c r="F14" s="16">
        <f t="shared" si="4"/>
        <v>29</v>
      </c>
      <c r="H14" s="80"/>
      <c r="I14" s="81">
        <f>ROUNDUP(H14/C14/D14,0)</f>
        <v>0</v>
      </c>
      <c r="J14" s="82">
        <f t="shared" si="3"/>
        <v>0</v>
      </c>
      <c r="K14" s="83">
        <f t="shared" si="0"/>
        <v>0</v>
      </c>
      <c r="L14" s="84">
        <f t="shared" si="1"/>
        <v>0</v>
      </c>
      <c r="N14" s="592"/>
      <c r="O14" s="590"/>
      <c r="P14" s="85">
        <f>IF(D14*I14-J14&gt;=D13*((D14/D13)-1),I14-1,I14)</f>
        <v>0</v>
      </c>
    </row>
    <row r="15" spans="1:16" ht="15" customHeight="1">
      <c r="A15" s="581" t="s">
        <v>12</v>
      </c>
      <c r="B15" s="585" t="s">
        <v>76</v>
      </c>
      <c r="C15" s="69">
        <v>10</v>
      </c>
      <c r="D15" s="30">
        <v>5</v>
      </c>
      <c r="E15" s="12">
        <v>235</v>
      </c>
      <c r="F15" s="13">
        <f t="shared" si="4"/>
        <v>47</v>
      </c>
      <c r="H15" s="71"/>
      <c r="I15" s="72">
        <f t="shared" si="2"/>
        <v>0</v>
      </c>
      <c r="J15" s="73">
        <f t="shared" si="3"/>
        <v>0</v>
      </c>
      <c r="K15" s="74">
        <f t="shared" si="0"/>
        <v>0</v>
      </c>
      <c r="L15" s="75">
        <f t="shared" si="1"/>
        <v>0</v>
      </c>
      <c r="N15" s="591">
        <f>P16*E16+P15*E15</f>
        <v>0</v>
      </c>
      <c r="O15" s="589">
        <f>IF(N15&gt;=30000,N15*0.97,IF(N15&gt;=50000,N15*0.95,IF(N15&gt;=100000,N15*0.9,N15)))</f>
        <v>0</v>
      </c>
      <c r="P15" s="76">
        <f>IF(P16=I16,0,IF(D16*I16-J16&gt;=D15*((D16/D15)-1),1,2))</f>
        <v>0</v>
      </c>
    </row>
    <row r="16" spans="1:16">
      <c r="A16" s="572"/>
      <c r="B16" s="586"/>
      <c r="C16" s="77">
        <v>10</v>
      </c>
      <c r="D16" s="78">
        <v>10</v>
      </c>
      <c r="E16" s="15">
        <v>445</v>
      </c>
      <c r="F16" s="16">
        <f t="shared" si="4"/>
        <v>44.5</v>
      </c>
      <c r="H16" s="80"/>
      <c r="I16" s="81">
        <f t="shared" si="2"/>
        <v>0</v>
      </c>
      <c r="J16" s="82">
        <f t="shared" si="3"/>
        <v>0</v>
      </c>
      <c r="K16" s="83">
        <f t="shared" si="0"/>
        <v>0</v>
      </c>
      <c r="L16" s="84">
        <f t="shared" si="1"/>
        <v>0</v>
      </c>
      <c r="N16" s="592"/>
      <c r="O16" s="590"/>
      <c r="P16" s="85">
        <f>IF(D16*I16-J16&gt;=D15*((D16/D15)-1),I16-1,I16)</f>
        <v>0</v>
      </c>
    </row>
    <row r="17" spans="1:16">
      <c r="A17" s="541" t="s">
        <v>13</v>
      </c>
      <c r="B17" s="556" t="s">
        <v>14</v>
      </c>
      <c r="C17" s="69">
        <v>6</v>
      </c>
      <c r="D17" s="30">
        <v>5</v>
      </c>
      <c r="E17" s="12">
        <v>255</v>
      </c>
      <c r="F17" s="13">
        <f t="shared" si="4"/>
        <v>51</v>
      </c>
      <c r="H17" s="71"/>
      <c r="I17" s="72">
        <f t="shared" si="2"/>
        <v>0</v>
      </c>
      <c r="J17" s="73">
        <f t="shared" si="3"/>
        <v>0</v>
      </c>
      <c r="K17" s="74">
        <f t="shared" si="0"/>
        <v>0</v>
      </c>
      <c r="L17" s="75">
        <f t="shared" si="1"/>
        <v>0</v>
      </c>
      <c r="N17" s="591">
        <f>P18*E18+P17*E17</f>
        <v>0</v>
      </c>
      <c r="O17" s="589">
        <f>IF(N17&gt;=30000,N17*0.97,IF(N17&gt;=50000,N17*0.95,IF(N17&gt;=100000,N17*0.9,N17)))</f>
        <v>0</v>
      </c>
      <c r="P17" s="76">
        <f>IF(P18=I18,0,IF(D18*I18-J18&gt;=D17*((D18/D17)-1),1,2))</f>
        <v>0</v>
      </c>
    </row>
    <row r="18" spans="1:16">
      <c r="A18" s="571"/>
      <c r="B18" s="574"/>
      <c r="C18" s="77">
        <v>6</v>
      </c>
      <c r="D18" s="78">
        <v>10</v>
      </c>
      <c r="E18" s="15">
        <f>F17*0.95*D18</f>
        <v>484.49999999999994</v>
      </c>
      <c r="F18" s="16">
        <f t="shared" si="4"/>
        <v>48.449999999999996</v>
      </c>
      <c r="H18" s="80"/>
      <c r="I18" s="81">
        <f t="shared" si="2"/>
        <v>0</v>
      </c>
      <c r="J18" s="82">
        <f t="shared" si="3"/>
        <v>0</v>
      </c>
      <c r="K18" s="83">
        <f t="shared" si="0"/>
        <v>0</v>
      </c>
      <c r="L18" s="84">
        <f t="shared" si="1"/>
        <v>0</v>
      </c>
      <c r="N18" s="592"/>
      <c r="O18" s="590"/>
      <c r="P18" s="85">
        <f>IF(D18*I18-J18&gt;=D17*((D18/D17)-1),I18-1,I18)</f>
        <v>0</v>
      </c>
    </row>
    <row r="19" spans="1:16" ht="15" customHeight="1">
      <c r="A19" s="541" t="s">
        <v>15</v>
      </c>
      <c r="B19" s="556" t="s">
        <v>77</v>
      </c>
      <c r="C19" s="69">
        <v>5</v>
      </c>
      <c r="D19" s="30">
        <v>5</v>
      </c>
      <c r="E19" s="12">
        <v>260</v>
      </c>
      <c r="F19" s="13">
        <f t="shared" si="4"/>
        <v>52</v>
      </c>
      <c r="H19" s="71"/>
      <c r="I19" s="72">
        <f t="shared" si="2"/>
        <v>0</v>
      </c>
      <c r="J19" s="73">
        <f t="shared" si="3"/>
        <v>0</v>
      </c>
      <c r="K19" s="74">
        <f t="shared" si="0"/>
        <v>0</v>
      </c>
      <c r="L19" s="75">
        <f t="shared" si="1"/>
        <v>0</v>
      </c>
      <c r="N19" s="591">
        <f>P20*E20+P19*E19</f>
        <v>0</v>
      </c>
      <c r="O19" s="589">
        <f>IF(N19&gt;=30000,N19*0.97,IF(N19&gt;=50000,N19*0.95,IF(N19&gt;=100000,N19*0.9,N19)))</f>
        <v>0</v>
      </c>
      <c r="P19" s="76">
        <f>IF(P20=I20,0,IF(D20*I20-J20&gt;=D19*((D20/D19)-1),1,2))</f>
        <v>0</v>
      </c>
    </row>
    <row r="20" spans="1:16">
      <c r="A20" s="544"/>
      <c r="B20" s="557"/>
      <c r="C20" s="87">
        <v>5</v>
      </c>
      <c r="D20" s="32">
        <v>10</v>
      </c>
      <c r="E20" s="18">
        <v>490</v>
      </c>
      <c r="F20" s="19">
        <f t="shared" si="4"/>
        <v>49</v>
      </c>
      <c r="H20" s="80"/>
      <c r="I20" s="81">
        <f t="shared" si="2"/>
        <v>0</v>
      </c>
      <c r="J20" s="82">
        <f t="shared" si="3"/>
        <v>0</v>
      </c>
      <c r="K20" s="83">
        <f t="shared" si="0"/>
        <v>0</v>
      </c>
      <c r="L20" s="84">
        <f t="shared" si="1"/>
        <v>0</v>
      </c>
      <c r="N20" s="592"/>
      <c r="O20" s="590"/>
      <c r="P20" s="85">
        <f>IF(D20*I20-J20&gt;=D19*((D20/D19)-1),I20-1,I20)</f>
        <v>0</v>
      </c>
    </row>
    <row r="21" spans="1:16">
      <c r="C21" s="67"/>
      <c r="J21" s="88"/>
    </row>
    <row r="22" spans="1:16">
      <c r="B22" s="29" t="s">
        <v>16</v>
      </c>
      <c r="C22" s="67"/>
      <c r="J22" s="88"/>
    </row>
    <row r="23" spans="1:16">
      <c r="A23" s="558" t="s">
        <v>83</v>
      </c>
      <c r="B23" s="556" t="s">
        <v>17</v>
      </c>
      <c r="C23" s="69">
        <v>1.5</v>
      </c>
      <c r="D23" s="30">
        <v>5</v>
      </c>
      <c r="E23" s="12">
        <v>950</v>
      </c>
      <c r="F23" s="13">
        <f>E23/D23</f>
        <v>190</v>
      </c>
      <c r="H23" s="71"/>
      <c r="I23" s="72">
        <f>ROUNDUP(H23/C23/D23,0)</f>
        <v>0</v>
      </c>
      <c r="J23" s="73">
        <f>H23/C23</f>
        <v>0</v>
      </c>
      <c r="K23" s="74">
        <f>I23*E23</f>
        <v>0</v>
      </c>
      <c r="L23" s="75">
        <f>IF(K23&gt;=30000,K23*0.97,IF(K23&gt;=50000,K23*0.95,IF(K23&gt;=100000,K23*0.9,K23)))</f>
        <v>0</v>
      </c>
      <c r="N23" s="591">
        <f>P24*E24+P23*E23</f>
        <v>0</v>
      </c>
      <c r="O23" s="589">
        <f>IF(N23&gt;=30000,N23*0.97,IF(N23&gt;=50000,N23*0.95,IF(N23&gt;=100000,N23*0.9,N23)))</f>
        <v>0</v>
      </c>
      <c r="P23" s="76">
        <f>IF(P24=I24,0,IF(D24*I24-J24&gt;D23*((D24/D23)-1),1,2))</f>
        <v>0</v>
      </c>
    </row>
    <row r="24" spans="1:16">
      <c r="A24" s="544"/>
      <c r="B24" s="557"/>
      <c r="C24" s="87">
        <v>1.5</v>
      </c>
      <c r="D24" s="32">
        <v>15</v>
      </c>
      <c r="E24" s="18">
        <v>2700</v>
      </c>
      <c r="F24" s="19">
        <f>E24/D24</f>
        <v>180</v>
      </c>
      <c r="H24" s="80"/>
      <c r="I24" s="81">
        <f>ROUNDUP(H24/C24/D24,0)</f>
        <v>0</v>
      </c>
      <c r="J24" s="82">
        <f>H24/C24</f>
        <v>0</v>
      </c>
      <c r="K24" s="83">
        <f>I24*E24</f>
        <v>0</v>
      </c>
      <c r="L24" s="84">
        <f>IF(K24&gt;=30000,K24*0.97,IF(K24&gt;=50000,K24*0.95,IF(K24&gt;=100000,K24*0.9,K24)))</f>
        <v>0</v>
      </c>
      <c r="N24" s="592"/>
      <c r="O24" s="590"/>
      <c r="P24" s="85">
        <f>IF(J24&lt;=30,0,IF(D24*I24-J24&gt;=D23*((D24/D23)-1),I24-1,I24))</f>
        <v>0</v>
      </c>
    </row>
    <row r="25" spans="1:16">
      <c r="B25" s="24"/>
      <c r="C25" s="67"/>
      <c r="J25" s="88"/>
    </row>
    <row r="26" spans="1:16">
      <c r="B26" s="89" t="s">
        <v>18</v>
      </c>
      <c r="C26" s="67"/>
      <c r="J26" s="88"/>
    </row>
    <row r="27" spans="1:16">
      <c r="A27" s="558" t="s">
        <v>84</v>
      </c>
      <c r="B27" s="556" t="s">
        <v>19</v>
      </c>
      <c r="C27" s="69">
        <v>10</v>
      </c>
      <c r="D27" s="30">
        <v>5</v>
      </c>
      <c r="E27" s="12">
        <v>450</v>
      </c>
      <c r="F27" s="13">
        <f>E27/D27</f>
        <v>90</v>
      </c>
      <c r="H27" s="71"/>
      <c r="I27" s="72">
        <f>ROUNDUP(H27/C27/D27,0)</f>
        <v>0</v>
      </c>
      <c r="J27" s="73">
        <f>H27/C27</f>
        <v>0</v>
      </c>
      <c r="K27" s="74">
        <f>I27*E27</f>
        <v>0</v>
      </c>
      <c r="L27" s="75">
        <f>IF(K27&gt;=30000,K27*0.97,IF(K27&gt;=50000,K27*0.95,IF(K27&gt;=100000,K27*0.9,K27)))</f>
        <v>0</v>
      </c>
      <c r="N27" s="591">
        <f>P28*E28+P27*E27</f>
        <v>0</v>
      </c>
      <c r="O27" s="589">
        <f>IF(N27&gt;=30000,N27*0.97,IF(N27&gt;=50000,N27*0.95,IF(N27&gt;=100000,N27*0.9,N27)))</f>
        <v>0</v>
      </c>
      <c r="P27" s="76">
        <f>IF(P28=I28,0,IF(D28*I28-J28&gt;=D27*((D28/D27)-1),1,2))</f>
        <v>0</v>
      </c>
    </row>
    <row r="28" spans="1:16">
      <c r="A28" s="544"/>
      <c r="B28" s="557"/>
      <c r="C28" s="87">
        <v>10</v>
      </c>
      <c r="D28" s="32">
        <v>10</v>
      </c>
      <c r="E28" s="18">
        <f>F27*0.95*D28</f>
        <v>855</v>
      </c>
      <c r="F28" s="19">
        <f>E28/D28</f>
        <v>85.5</v>
      </c>
      <c r="G28" t="s">
        <v>4</v>
      </c>
      <c r="H28" s="80"/>
      <c r="I28" s="81">
        <f>ROUNDUP(H28/C28/D28,0)</f>
        <v>0</v>
      </c>
      <c r="J28" s="82">
        <f>H28/C28</f>
        <v>0</v>
      </c>
      <c r="K28" s="83">
        <f>I28*E28</f>
        <v>0</v>
      </c>
      <c r="L28" s="84">
        <f>IF(K28&gt;=30000,K28*0.97,IF(K28&gt;=50000,K28*0.95,IF(K28&gt;=100000,K28*0.9,K28)))</f>
        <v>0</v>
      </c>
      <c r="N28" s="592"/>
      <c r="O28" s="590"/>
      <c r="P28" s="85">
        <f>IF(D28*I28-J28&gt;=D27*((D28/D27)-1),I28-1,I28)</f>
        <v>0</v>
      </c>
    </row>
    <row r="29" spans="1:16">
      <c r="B29" s="24"/>
      <c r="C29" s="67"/>
      <c r="J29" s="88"/>
    </row>
    <row r="30" spans="1:16">
      <c r="B30" s="29" t="s">
        <v>20</v>
      </c>
      <c r="C30" s="67"/>
      <c r="J30" s="88"/>
    </row>
    <row r="31" spans="1:16">
      <c r="A31" s="541" t="s">
        <v>21</v>
      </c>
      <c r="B31" s="556" t="s">
        <v>22</v>
      </c>
      <c r="C31" s="69">
        <v>1</v>
      </c>
      <c r="D31" s="30">
        <v>15</v>
      </c>
      <c r="E31" s="12">
        <v>600</v>
      </c>
      <c r="F31" s="13">
        <f t="shared" ref="F31:F36" si="5">E31/D31</f>
        <v>40</v>
      </c>
      <c r="H31" s="71"/>
      <c r="I31" s="72">
        <f t="shared" ref="I31:I36" si="6">ROUNDUP(H31/C31/D31,0)</f>
        <v>0</v>
      </c>
      <c r="J31" s="73">
        <f t="shared" ref="J31:J36" si="7">H31/C31</f>
        <v>0</v>
      </c>
      <c r="K31" s="74">
        <f t="shared" ref="K31:K36" si="8">I31*E31</f>
        <v>0</v>
      </c>
      <c r="L31" s="75">
        <f t="shared" ref="L31:L36" si="9">IF(K31&gt;=30000,K31*0.97,IF(K31&gt;=50000,K31*0.95,IF(K31&gt;=100000,K31*0.9,K31)))</f>
        <v>0</v>
      </c>
      <c r="N31" s="591">
        <f>P32*E32+P31*E31</f>
        <v>0</v>
      </c>
      <c r="O31" s="589">
        <f>IF(N31&gt;=30000,N31*0.97,IF(N31&gt;=50000,N31*0.95,IF(N31&gt;=100000,N31*0.9,N31)))</f>
        <v>0</v>
      </c>
      <c r="P31" s="76">
        <f>IF(P32=I32,0,IF(D32*I32-J32&gt;D31*((D32/D31)-1),1,2))</f>
        <v>0</v>
      </c>
    </row>
    <row r="32" spans="1:16">
      <c r="A32" s="571"/>
      <c r="B32" s="574"/>
      <c r="C32" s="77">
        <v>1</v>
      </c>
      <c r="D32" s="78">
        <v>45</v>
      </c>
      <c r="E32" s="15">
        <v>1700</v>
      </c>
      <c r="F32" s="16">
        <f t="shared" si="5"/>
        <v>37.777777777777779</v>
      </c>
      <c r="H32" s="80"/>
      <c r="I32" s="81">
        <f t="shared" si="6"/>
        <v>0</v>
      </c>
      <c r="J32" s="82">
        <f t="shared" si="7"/>
        <v>0</v>
      </c>
      <c r="K32" s="83">
        <f t="shared" si="8"/>
        <v>0</v>
      </c>
      <c r="L32" s="84">
        <f t="shared" si="9"/>
        <v>0</v>
      </c>
      <c r="N32" s="592"/>
      <c r="O32" s="590"/>
      <c r="P32" s="85">
        <f>IF(J32&lt;=30,0,IF(D32*I32-J32&gt;=D31*((D32/D31)-1),I32-1,I32))</f>
        <v>0</v>
      </c>
    </row>
    <row r="33" spans="1:16">
      <c r="A33" s="542" t="s">
        <v>23</v>
      </c>
      <c r="B33" s="595" t="s">
        <v>24</v>
      </c>
      <c r="C33" s="90">
        <v>1</v>
      </c>
      <c r="D33" s="31">
        <v>15</v>
      </c>
      <c r="E33" s="15">
        <v>1300</v>
      </c>
      <c r="F33" s="27">
        <f t="shared" si="5"/>
        <v>86.666666666666671</v>
      </c>
      <c r="H33" s="71"/>
      <c r="I33" s="72">
        <f t="shared" si="6"/>
        <v>0</v>
      </c>
      <c r="J33" s="73">
        <f t="shared" si="7"/>
        <v>0</v>
      </c>
      <c r="K33" s="74">
        <f t="shared" si="8"/>
        <v>0</v>
      </c>
      <c r="L33" s="75">
        <f t="shared" si="9"/>
        <v>0</v>
      </c>
      <c r="N33" s="591">
        <f>P34*E34+P33*E33</f>
        <v>0</v>
      </c>
      <c r="O33" s="589">
        <f>IF(N33&gt;=30000,N33*0.97,IF(N33&gt;=50000,N33*0.95,IF(N33&gt;=100000,N33*0.9,N33)))</f>
        <v>0</v>
      </c>
      <c r="P33" s="76">
        <f>IF(P34=I34,0,IF(D34*I34-J34&gt;D33*((D34/D33)-1),1,2))</f>
        <v>0</v>
      </c>
    </row>
    <row r="34" spans="1:16">
      <c r="A34" s="571"/>
      <c r="B34" s="574"/>
      <c r="C34" s="77">
        <v>1</v>
      </c>
      <c r="D34" s="78">
        <v>45</v>
      </c>
      <c r="E34" s="15">
        <v>3700</v>
      </c>
      <c r="F34" s="16">
        <f t="shared" si="5"/>
        <v>82.222222222222229</v>
      </c>
      <c r="H34" s="80"/>
      <c r="I34" s="81">
        <f t="shared" si="6"/>
        <v>0</v>
      </c>
      <c r="J34" s="82">
        <f t="shared" si="7"/>
        <v>0</v>
      </c>
      <c r="K34" s="83">
        <f t="shared" si="8"/>
        <v>0</v>
      </c>
      <c r="L34" s="84">
        <f t="shared" si="9"/>
        <v>0</v>
      </c>
      <c r="N34" s="592"/>
      <c r="O34" s="590"/>
      <c r="P34" s="85">
        <f>IF(J34&lt;=30,0,IF(D34*I34-J34&gt;=D33*((D34/D33)-1),I34-1,I34))</f>
        <v>0</v>
      </c>
    </row>
    <row r="35" spans="1:16">
      <c r="A35" s="541" t="s">
        <v>25</v>
      </c>
      <c r="B35" s="556" t="s">
        <v>26</v>
      </c>
      <c r="C35" s="69">
        <v>1</v>
      </c>
      <c r="D35" s="30">
        <v>15</v>
      </c>
      <c r="E35" s="12">
        <v>1450</v>
      </c>
      <c r="F35" s="13">
        <f t="shared" si="5"/>
        <v>96.666666666666671</v>
      </c>
      <c r="H35" s="71"/>
      <c r="I35" s="72">
        <f t="shared" si="6"/>
        <v>0</v>
      </c>
      <c r="J35" s="73">
        <f t="shared" si="7"/>
        <v>0</v>
      </c>
      <c r="K35" s="74">
        <f t="shared" si="8"/>
        <v>0</v>
      </c>
      <c r="L35" s="75">
        <f t="shared" si="9"/>
        <v>0</v>
      </c>
      <c r="N35" s="591">
        <f>P36*E36+P35*E35</f>
        <v>0</v>
      </c>
      <c r="O35" s="589">
        <f>IF(N35&gt;=30000,N35*0.97,IF(N35&gt;=50000,N35*0.95,IF(N35&gt;=100000,N35*0.9,N35)))</f>
        <v>0</v>
      </c>
      <c r="P35" s="76">
        <f>IF(P36=I36,0,IF(D36*I36-J36&gt;D35*((D36/D35)-1),1,2))</f>
        <v>0</v>
      </c>
    </row>
    <row r="36" spans="1:16">
      <c r="A36" s="544"/>
      <c r="B36" s="557"/>
      <c r="C36" s="87">
        <v>1</v>
      </c>
      <c r="D36" s="32">
        <v>45</v>
      </c>
      <c r="E36" s="18">
        <v>4130</v>
      </c>
      <c r="F36" s="19">
        <f t="shared" si="5"/>
        <v>91.777777777777771</v>
      </c>
      <c r="H36" s="80"/>
      <c r="I36" s="81">
        <f t="shared" si="6"/>
        <v>0</v>
      </c>
      <c r="J36" s="82">
        <f t="shared" si="7"/>
        <v>0</v>
      </c>
      <c r="K36" s="83">
        <f t="shared" si="8"/>
        <v>0</v>
      </c>
      <c r="L36" s="84">
        <f t="shared" si="9"/>
        <v>0</v>
      </c>
      <c r="N36" s="592"/>
      <c r="O36" s="590"/>
      <c r="P36" s="85">
        <f>IF(J36&lt;=30,0,IF(D36*I36-J36&gt;=D35*((D36/D35)-1),I36-1,I36))</f>
        <v>0</v>
      </c>
    </row>
    <row r="37" spans="1:16">
      <c r="C37" s="67"/>
      <c r="J37" s="88"/>
    </row>
    <row r="38" spans="1:16">
      <c r="B38" s="29" t="s">
        <v>27</v>
      </c>
      <c r="C38" s="67"/>
      <c r="J38" s="88"/>
    </row>
    <row r="39" spans="1:16">
      <c r="A39" s="558" t="s">
        <v>28</v>
      </c>
      <c r="B39" s="556" t="s">
        <v>29</v>
      </c>
      <c r="C39" s="69">
        <v>6</v>
      </c>
      <c r="D39" s="30">
        <v>15</v>
      </c>
      <c r="E39" s="12">
        <v>665</v>
      </c>
      <c r="F39" s="13">
        <f t="shared" ref="F39:F44" si="10">E39/D39</f>
        <v>44.333333333333336</v>
      </c>
      <c r="H39" s="71"/>
      <c r="I39" s="72">
        <f t="shared" ref="I39:I44" si="11">ROUNDUP(H39/C39/D39,0)</f>
        <v>0</v>
      </c>
      <c r="J39" s="73">
        <f t="shared" ref="J39:J44" si="12">H39/C39</f>
        <v>0</v>
      </c>
      <c r="K39" s="74">
        <f t="shared" ref="K39:K44" si="13">I39*E39</f>
        <v>0</v>
      </c>
      <c r="L39" s="75">
        <f t="shared" ref="L39:L44" si="14">IF(K39&gt;=30000,K39*0.97,IF(K39&gt;=50000,K39*0.95,IF(K39&gt;=100000,K39*0.9,K39)))</f>
        <v>0</v>
      </c>
      <c r="N39" s="591">
        <f>P40*E40+P39*E39</f>
        <v>0</v>
      </c>
      <c r="O39" s="589">
        <f>IF(N39&gt;=30000,N39*0.97,IF(N39&gt;=50000,N39*0.95,IF(N39&gt;=100000,N39*0.9,N39)))</f>
        <v>0</v>
      </c>
      <c r="P39" s="76">
        <f>IF(P40=I40,0,IF(D40*I40-J40&gt;D39*((D40/D39)-1),1,2))</f>
        <v>0</v>
      </c>
    </row>
    <row r="40" spans="1:16">
      <c r="A40" s="559"/>
      <c r="B40" s="574"/>
      <c r="C40" s="77">
        <v>6</v>
      </c>
      <c r="D40" s="78">
        <v>45</v>
      </c>
      <c r="E40" s="15">
        <f>F39*0.95*D40</f>
        <v>1895.25</v>
      </c>
      <c r="F40" s="16">
        <f t="shared" si="10"/>
        <v>42.116666666666667</v>
      </c>
      <c r="H40" s="80"/>
      <c r="I40" s="81">
        <f t="shared" si="11"/>
        <v>0</v>
      </c>
      <c r="J40" s="82">
        <f t="shared" si="12"/>
        <v>0</v>
      </c>
      <c r="K40" s="83">
        <f t="shared" si="13"/>
        <v>0</v>
      </c>
      <c r="L40" s="84">
        <f t="shared" si="14"/>
        <v>0</v>
      </c>
      <c r="N40" s="592"/>
      <c r="O40" s="590"/>
      <c r="P40" s="85">
        <f>IF(J40&lt;=30,0,IF(D40*I40-J40&gt;=D39*((D40/D39)-1),I40-1,I40))</f>
        <v>0</v>
      </c>
    </row>
    <row r="41" spans="1:16">
      <c r="A41" s="558" t="s">
        <v>30</v>
      </c>
      <c r="B41" s="556" t="s">
        <v>31</v>
      </c>
      <c r="C41" s="69">
        <v>7</v>
      </c>
      <c r="D41" s="30">
        <v>15</v>
      </c>
      <c r="E41" s="12">
        <v>900</v>
      </c>
      <c r="F41" s="13">
        <f t="shared" si="10"/>
        <v>60</v>
      </c>
      <c r="H41" s="71"/>
      <c r="I41" s="72">
        <f t="shared" si="11"/>
        <v>0</v>
      </c>
      <c r="J41" s="73">
        <f t="shared" si="12"/>
        <v>0</v>
      </c>
      <c r="K41" s="74">
        <f t="shared" si="13"/>
        <v>0</v>
      </c>
      <c r="L41" s="75">
        <f t="shared" si="14"/>
        <v>0</v>
      </c>
      <c r="N41" s="591">
        <f>P42*E42+P41*E41</f>
        <v>0</v>
      </c>
      <c r="O41" s="589">
        <f>IF(N41&gt;=30000,N41*0.97,IF(N41&gt;=50000,N41*0.95,IF(N41&gt;=100000,N41*0.9,N41)))</f>
        <v>0</v>
      </c>
      <c r="P41" s="76">
        <f>IF(P42=I42,0,IF(D42*I42-J42&gt;D41*((D42/D41)-1),1,2))</f>
        <v>0</v>
      </c>
    </row>
    <row r="42" spans="1:16">
      <c r="A42" s="559"/>
      <c r="B42" s="574"/>
      <c r="C42" s="77">
        <v>7</v>
      </c>
      <c r="D42" s="78">
        <v>45</v>
      </c>
      <c r="E42" s="15">
        <v>2560</v>
      </c>
      <c r="F42" s="16">
        <f t="shared" si="10"/>
        <v>56.888888888888886</v>
      </c>
      <c r="H42" s="80"/>
      <c r="I42" s="81">
        <f t="shared" si="11"/>
        <v>0</v>
      </c>
      <c r="J42" s="82">
        <f t="shared" si="12"/>
        <v>0</v>
      </c>
      <c r="K42" s="83">
        <f t="shared" si="13"/>
        <v>0</v>
      </c>
      <c r="L42" s="84">
        <f t="shared" si="14"/>
        <v>0</v>
      </c>
      <c r="N42" s="592"/>
      <c r="O42" s="590"/>
      <c r="P42" s="85">
        <f>IF(J42&lt;=30,0,IF(D42*I42-J42&gt;=D41*((D42/D41)-1),I42-1,I42))</f>
        <v>0</v>
      </c>
    </row>
    <row r="43" spans="1:16" ht="15" customHeight="1">
      <c r="A43" s="558" t="s">
        <v>32</v>
      </c>
      <c r="B43" s="556" t="s">
        <v>78</v>
      </c>
      <c r="C43" s="69">
        <v>7</v>
      </c>
      <c r="D43" s="30">
        <v>15</v>
      </c>
      <c r="E43" s="12">
        <v>950</v>
      </c>
      <c r="F43" s="13">
        <f t="shared" si="10"/>
        <v>63.333333333333336</v>
      </c>
      <c r="H43" s="71"/>
      <c r="I43" s="72">
        <f t="shared" si="11"/>
        <v>0</v>
      </c>
      <c r="J43" s="73">
        <f t="shared" si="12"/>
        <v>0</v>
      </c>
      <c r="K43" s="74">
        <f t="shared" si="13"/>
        <v>0</v>
      </c>
      <c r="L43" s="75">
        <f t="shared" si="14"/>
        <v>0</v>
      </c>
      <c r="N43" s="591">
        <f>P44*E44+P43*E43</f>
        <v>0</v>
      </c>
      <c r="O43" s="589">
        <f>IF(N43&gt;=30000,N43*0.97,IF(N43&gt;=50000,N43*0.95,IF(N43&gt;=100000,N43*0.9,N43)))</f>
        <v>0</v>
      </c>
      <c r="P43" s="76">
        <f>IF(P44=I44,0,IF(D44*I44-J44&gt;D43*((D44/D43)-1),1,2))</f>
        <v>0</v>
      </c>
    </row>
    <row r="44" spans="1:16">
      <c r="A44" s="570"/>
      <c r="B44" s="557"/>
      <c r="C44" s="87">
        <v>7</v>
      </c>
      <c r="D44" s="32">
        <v>45</v>
      </c>
      <c r="E44" s="18">
        <v>2710</v>
      </c>
      <c r="F44" s="19">
        <f t="shared" si="10"/>
        <v>60.222222222222221</v>
      </c>
      <c r="H44" s="80"/>
      <c r="I44" s="81">
        <f t="shared" si="11"/>
        <v>0</v>
      </c>
      <c r="J44" s="82">
        <f t="shared" si="12"/>
        <v>0</v>
      </c>
      <c r="K44" s="83">
        <f t="shared" si="13"/>
        <v>0</v>
      </c>
      <c r="L44" s="84">
        <f t="shared" si="14"/>
        <v>0</v>
      </c>
      <c r="N44" s="592"/>
      <c r="O44" s="590"/>
      <c r="P44" s="85">
        <f>IF(J44&lt;=30,0,IF(D44*I44-J44&gt;=D43*((D44/D43)-1),I44-1,I44))</f>
        <v>0</v>
      </c>
    </row>
    <row r="45" spans="1:16">
      <c r="C45" s="67"/>
      <c r="J45" s="88"/>
    </row>
    <row r="46" spans="1:16">
      <c r="B46" s="29" t="s">
        <v>33</v>
      </c>
      <c r="C46" s="67"/>
      <c r="J46" s="88"/>
    </row>
    <row r="47" spans="1:16">
      <c r="A47" s="558" t="s">
        <v>34</v>
      </c>
      <c r="B47" s="556" t="s">
        <v>35</v>
      </c>
      <c r="C47" s="69">
        <v>6</v>
      </c>
      <c r="D47" s="30">
        <v>15</v>
      </c>
      <c r="E47" s="12">
        <v>710</v>
      </c>
      <c r="F47" s="13">
        <f t="shared" ref="F47:F52" si="15">E47/D47</f>
        <v>47.333333333333336</v>
      </c>
      <c r="H47" s="71"/>
      <c r="I47" s="72">
        <f t="shared" ref="I47:I52" si="16">ROUNDUP(H47/C47/D47,0)</f>
        <v>0</v>
      </c>
      <c r="J47" s="73">
        <f t="shared" ref="J47:J52" si="17">H47/C47</f>
        <v>0</v>
      </c>
      <c r="K47" s="74">
        <f t="shared" ref="K47:K52" si="18">I47*E47</f>
        <v>0</v>
      </c>
      <c r="L47" s="75">
        <f t="shared" ref="L47:L52" si="19">IF(K47&gt;=30000,K47*0.97,IF(K47&gt;=50000,K47*0.95,IF(K47&gt;=100000,K47*0.9,K47)))</f>
        <v>0</v>
      </c>
      <c r="N47" s="591">
        <f>P48*E48+P47*E47</f>
        <v>0</v>
      </c>
      <c r="O47" s="589">
        <f>IF(N47&gt;=30000,N47*0.97,IF(N47&gt;=50000,N47*0.95,IF(N47&gt;=100000,N47*0.9,N47)))</f>
        <v>0</v>
      </c>
      <c r="P47" s="76">
        <f>IF(P48=I48,0,IF(D48*I48-J48&gt;D47*((D48/D47)-1),1,2))</f>
        <v>0</v>
      </c>
    </row>
    <row r="48" spans="1:16">
      <c r="A48" s="559"/>
      <c r="B48" s="574"/>
      <c r="C48" s="77">
        <v>6</v>
      </c>
      <c r="D48" s="78">
        <v>45</v>
      </c>
      <c r="E48" s="15">
        <v>2020</v>
      </c>
      <c r="F48" s="16">
        <f t="shared" si="15"/>
        <v>44.888888888888886</v>
      </c>
      <c r="H48" s="80"/>
      <c r="I48" s="81">
        <f t="shared" si="16"/>
        <v>0</v>
      </c>
      <c r="J48" s="82">
        <f t="shared" si="17"/>
        <v>0</v>
      </c>
      <c r="K48" s="83">
        <f t="shared" si="18"/>
        <v>0</v>
      </c>
      <c r="L48" s="84">
        <f t="shared" si="19"/>
        <v>0</v>
      </c>
      <c r="N48" s="592"/>
      <c r="O48" s="590"/>
      <c r="P48" s="85">
        <f>IF(J48&lt;=30,0,IF(D48*I48-J48&gt;=D47*((D48/D47)-1),I48-1,I48))</f>
        <v>0</v>
      </c>
    </row>
    <row r="49" spans="1:16">
      <c r="A49" s="558" t="s">
        <v>36</v>
      </c>
      <c r="B49" s="556" t="s">
        <v>37</v>
      </c>
      <c r="C49" s="69">
        <v>7</v>
      </c>
      <c r="D49" s="30">
        <v>15</v>
      </c>
      <c r="E49" s="12">
        <v>995</v>
      </c>
      <c r="F49" s="13">
        <f t="shared" si="15"/>
        <v>66.333333333333329</v>
      </c>
      <c r="H49" s="71"/>
      <c r="I49" s="72">
        <f t="shared" si="16"/>
        <v>0</v>
      </c>
      <c r="J49" s="73">
        <f t="shared" si="17"/>
        <v>0</v>
      </c>
      <c r="K49" s="74">
        <f t="shared" si="18"/>
        <v>0</v>
      </c>
      <c r="L49" s="75">
        <f t="shared" si="19"/>
        <v>0</v>
      </c>
      <c r="N49" s="591">
        <f>P50*E50+P49*E49</f>
        <v>0</v>
      </c>
      <c r="O49" s="589">
        <f>IF(N49&gt;=30000,N49*0.97,IF(N49&gt;=50000,N49*0.95,IF(N49&gt;=100000,N49*0.9,N49)))</f>
        <v>0</v>
      </c>
      <c r="P49" s="76">
        <f>IF(P50=I50,0,IF(D50*I50-J50&gt;D49*((D50/D49)-1),1,2))</f>
        <v>0</v>
      </c>
    </row>
    <row r="50" spans="1:16">
      <c r="A50" s="559"/>
      <c r="B50" s="574"/>
      <c r="C50" s="77">
        <v>7</v>
      </c>
      <c r="D50" s="78">
        <v>45</v>
      </c>
      <c r="E50" s="15">
        <v>2840</v>
      </c>
      <c r="F50" s="16">
        <f t="shared" si="15"/>
        <v>63.111111111111114</v>
      </c>
      <c r="H50" s="80"/>
      <c r="I50" s="81">
        <f t="shared" si="16"/>
        <v>0</v>
      </c>
      <c r="J50" s="82">
        <f t="shared" si="17"/>
        <v>0</v>
      </c>
      <c r="K50" s="83">
        <f t="shared" si="18"/>
        <v>0</v>
      </c>
      <c r="L50" s="84">
        <f t="shared" si="19"/>
        <v>0</v>
      </c>
      <c r="N50" s="592"/>
      <c r="O50" s="590"/>
      <c r="P50" s="85">
        <f>IF(J50&lt;=30,0,IF(D50*I50-J50&gt;=D49*((D50/D49)-1),I50-1,I50))</f>
        <v>0</v>
      </c>
    </row>
    <row r="51" spans="1:16" ht="15" customHeight="1">
      <c r="A51" s="558" t="s">
        <v>38</v>
      </c>
      <c r="B51" s="556" t="s">
        <v>79</v>
      </c>
      <c r="C51" s="69">
        <v>7</v>
      </c>
      <c r="D51" s="30">
        <v>15</v>
      </c>
      <c r="E51" s="12">
        <v>1235</v>
      </c>
      <c r="F51" s="13">
        <f t="shared" si="15"/>
        <v>82.333333333333329</v>
      </c>
      <c r="H51" s="71"/>
      <c r="I51" s="72">
        <f t="shared" si="16"/>
        <v>0</v>
      </c>
      <c r="J51" s="73">
        <f t="shared" si="17"/>
        <v>0</v>
      </c>
      <c r="K51" s="74">
        <f t="shared" si="18"/>
        <v>0</v>
      </c>
      <c r="L51" s="75">
        <f t="shared" si="19"/>
        <v>0</v>
      </c>
      <c r="N51" s="591">
        <f>P52*E52+P51*E51</f>
        <v>0</v>
      </c>
      <c r="O51" s="589">
        <f>IF(N51&gt;=30000,N51*0.97,IF(N51&gt;=50000,N51*0.95,IF(N51&gt;=100000,N51*0.9,N51)))</f>
        <v>0</v>
      </c>
      <c r="P51" s="76">
        <f>IF(P52=I52,0,IF(D52*I52-J52&gt;D51*((D52/D51)-1),1,2))</f>
        <v>0</v>
      </c>
    </row>
    <row r="52" spans="1:16">
      <c r="A52" s="570"/>
      <c r="B52" s="557"/>
      <c r="C52" s="87">
        <v>7</v>
      </c>
      <c r="D52" s="32">
        <v>45</v>
      </c>
      <c r="E52" s="18">
        <f>F51*0.95*D52</f>
        <v>3519.7499999999995</v>
      </c>
      <c r="F52" s="19">
        <f t="shared" si="15"/>
        <v>78.216666666666654</v>
      </c>
      <c r="H52" s="80"/>
      <c r="I52" s="81">
        <f t="shared" si="16"/>
        <v>0</v>
      </c>
      <c r="J52" s="82">
        <f t="shared" si="17"/>
        <v>0</v>
      </c>
      <c r="K52" s="83">
        <f t="shared" si="18"/>
        <v>0</v>
      </c>
      <c r="L52" s="84">
        <f t="shared" si="19"/>
        <v>0</v>
      </c>
      <c r="N52" s="592"/>
      <c r="O52" s="590"/>
      <c r="P52" s="85">
        <f>IF(J52&lt;=30,0,IF(D52*I52-J52&gt;=D51*((D52/D51)-1),I52-1,I52))</f>
        <v>0</v>
      </c>
    </row>
    <row r="53" spans="1:16">
      <c r="C53" s="67"/>
      <c r="J53" s="88"/>
    </row>
    <row r="54" spans="1:16">
      <c r="B54" s="29" t="s">
        <v>39</v>
      </c>
      <c r="C54" s="67"/>
      <c r="J54" s="88"/>
    </row>
    <row r="55" spans="1:16" ht="15" customHeight="1">
      <c r="A55" s="558" t="s">
        <v>40</v>
      </c>
      <c r="B55" s="556" t="s">
        <v>80</v>
      </c>
      <c r="C55" s="69">
        <v>6</v>
      </c>
      <c r="D55" s="30">
        <v>15</v>
      </c>
      <c r="E55" s="12">
        <v>2185</v>
      </c>
      <c r="F55" s="13">
        <f t="shared" ref="F55:F60" si="20">E55/D55</f>
        <v>145.66666666666666</v>
      </c>
      <c r="H55" s="71"/>
      <c r="I55" s="72">
        <f t="shared" ref="I55:I60" si="21">ROUNDUP(H55/C55/D55,0)</f>
        <v>0</v>
      </c>
      <c r="J55" s="73">
        <f t="shared" ref="J55:J60" si="22">H55/C55</f>
        <v>0</v>
      </c>
      <c r="K55" s="74">
        <f t="shared" ref="K55:K60" si="23">I55*E55</f>
        <v>0</v>
      </c>
      <c r="L55" s="75">
        <f t="shared" ref="L55:L60" si="24">IF(K55&gt;=30000,K55*0.97,IF(K55&gt;=50000,K55*0.95,IF(K55&gt;=100000,K55*0.9,K55)))</f>
        <v>0</v>
      </c>
      <c r="N55" s="591">
        <f>P56*E56+P55*E55</f>
        <v>0</v>
      </c>
      <c r="O55" s="589">
        <f>IF(N55&gt;=30000,N55*0.97,IF(N55&gt;=50000,N55*0.95,IF(N55&gt;=100000,N55*0.9,N55)))</f>
        <v>0</v>
      </c>
      <c r="P55" s="76">
        <f>IF(P56=I56,0,IF(D56*I56-J56&gt;D55*((D56/D55)-1),1,2))</f>
        <v>0</v>
      </c>
    </row>
    <row r="56" spans="1:16">
      <c r="A56" s="559"/>
      <c r="B56" s="574"/>
      <c r="C56" s="77">
        <v>6</v>
      </c>
      <c r="D56" s="78">
        <v>45</v>
      </c>
      <c r="E56" s="15">
        <v>6230</v>
      </c>
      <c r="F56" s="16">
        <f t="shared" si="20"/>
        <v>138.44444444444446</v>
      </c>
      <c r="H56" s="80"/>
      <c r="I56" s="81">
        <f t="shared" si="21"/>
        <v>0</v>
      </c>
      <c r="J56" s="82">
        <f t="shared" si="22"/>
        <v>0</v>
      </c>
      <c r="K56" s="83">
        <f t="shared" si="23"/>
        <v>0</v>
      </c>
      <c r="L56" s="84">
        <f t="shared" si="24"/>
        <v>0</v>
      </c>
      <c r="N56" s="592"/>
      <c r="O56" s="590"/>
      <c r="P56" s="85">
        <f>IF(J56&lt;=30,0,IF(D56*I56-J56&gt;=D55*((D56/D55)-1),I56-1,I56))</f>
        <v>0</v>
      </c>
    </row>
    <row r="57" spans="1:16" ht="15" customHeight="1">
      <c r="A57" s="558" t="s">
        <v>41</v>
      </c>
      <c r="B57" s="556" t="s">
        <v>82</v>
      </c>
      <c r="C57" s="69">
        <v>7</v>
      </c>
      <c r="D57" s="30">
        <v>15</v>
      </c>
      <c r="E57" s="12">
        <v>2090</v>
      </c>
      <c r="F57" s="13">
        <f t="shared" si="20"/>
        <v>139.33333333333334</v>
      </c>
      <c r="H57" s="71"/>
      <c r="I57" s="72">
        <f t="shared" si="21"/>
        <v>0</v>
      </c>
      <c r="J57" s="73">
        <f t="shared" si="22"/>
        <v>0</v>
      </c>
      <c r="K57" s="74">
        <f t="shared" si="23"/>
        <v>0</v>
      </c>
      <c r="L57" s="75">
        <f t="shared" si="24"/>
        <v>0</v>
      </c>
      <c r="N57" s="591">
        <f>P58*E58+P57*E57</f>
        <v>0</v>
      </c>
      <c r="O57" s="589">
        <f>IF(N57&gt;=30000,N57*0.97,IF(N57&gt;=50000,N57*0.95,IF(N57&gt;=100000,N57*0.9,N57)))</f>
        <v>0</v>
      </c>
      <c r="P57" s="76">
        <f>IF(P58=I58,0,IF(D58*I58-J58&gt;D57*((D58/D57)-1),1,2))</f>
        <v>0</v>
      </c>
    </row>
    <row r="58" spans="1:16">
      <c r="A58" s="559"/>
      <c r="B58" s="574"/>
      <c r="C58" s="77">
        <v>7</v>
      </c>
      <c r="D58" s="78">
        <v>45</v>
      </c>
      <c r="E58" s="15">
        <v>5960</v>
      </c>
      <c r="F58" s="16">
        <f t="shared" si="20"/>
        <v>132.44444444444446</v>
      </c>
      <c r="H58" s="80"/>
      <c r="I58" s="81">
        <f t="shared" si="21"/>
        <v>0</v>
      </c>
      <c r="J58" s="82">
        <f t="shared" si="22"/>
        <v>0</v>
      </c>
      <c r="K58" s="83">
        <f t="shared" si="23"/>
        <v>0</v>
      </c>
      <c r="L58" s="84">
        <f t="shared" si="24"/>
        <v>0</v>
      </c>
      <c r="N58" s="592"/>
      <c r="O58" s="590"/>
      <c r="P58" s="85">
        <f>IF(J58&lt;=30,0,IF(D58*I58-J58&gt;=D57*((D58/D57)-1),I58-1,I58))</f>
        <v>0</v>
      </c>
    </row>
    <row r="59" spans="1:16" ht="15" customHeight="1">
      <c r="A59" s="558" t="s">
        <v>42</v>
      </c>
      <c r="B59" s="556" t="s">
        <v>81</v>
      </c>
      <c r="C59" s="69">
        <v>7</v>
      </c>
      <c r="D59" s="30">
        <v>15</v>
      </c>
      <c r="E59" s="12">
        <v>2230</v>
      </c>
      <c r="F59" s="13">
        <f t="shared" si="20"/>
        <v>148.66666666666666</v>
      </c>
      <c r="H59" s="71"/>
      <c r="I59" s="72">
        <f t="shared" si="21"/>
        <v>0</v>
      </c>
      <c r="J59" s="73">
        <f t="shared" si="22"/>
        <v>0</v>
      </c>
      <c r="K59" s="74">
        <f t="shared" si="23"/>
        <v>0</v>
      </c>
      <c r="L59" s="75">
        <f t="shared" si="24"/>
        <v>0</v>
      </c>
      <c r="N59" s="591">
        <f>P60*E60+P59*E59</f>
        <v>0</v>
      </c>
      <c r="O59" s="589">
        <f>IF(N59&gt;=30000,N59*0.97,IF(N59&gt;=50000,N59*0.95,IF(N59&gt;=100000,N59*0.9,N59)))</f>
        <v>0</v>
      </c>
      <c r="P59" s="76">
        <f>IF(P60=I60,0,IF(D60*I60-J60&gt;D59*((D60/D59)-1),1,2))</f>
        <v>0</v>
      </c>
    </row>
    <row r="60" spans="1:16">
      <c r="A60" s="570"/>
      <c r="B60" s="557"/>
      <c r="C60" s="87">
        <v>7</v>
      </c>
      <c r="D60" s="32">
        <v>45</v>
      </c>
      <c r="E60" s="18">
        <v>6360</v>
      </c>
      <c r="F60" s="19">
        <f t="shared" si="20"/>
        <v>141.33333333333334</v>
      </c>
      <c r="H60" s="80"/>
      <c r="I60" s="81">
        <f t="shared" si="21"/>
        <v>0</v>
      </c>
      <c r="J60" s="82">
        <f t="shared" si="22"/>
        <v>0</v>
      </c>
      <c r="K60" s="83">
        <f t="shared" si="23"/>
        <v>0</v>
      </c>
      <c r="L60" s="84">
        <f t="shared" si="24"/>
        <v>0</v>
      </c>
      <c r="N60" s="592"/>
      <c r="O60" s="590"/>
      <c r="P60" s="85">
        <f>IF(J60&lt;=30,0,IF(D60*I60-J60&gt;=D59*((D60/D59)-1),I60-1,I60))</f>
        <v>0</v>
      </c>
    </row>
    <row r="61" spans="1:16">
      <c r="C61" s="33"/>
      <c r="G61" s="91"/>
      <c r="H61" s="91"/>
      <c r="I61" s="91"/>
      <c r="J61" s="91"/>
      <c r="K61" s="91"/>
      <c r="L61" s="91"/>
      <c r="M61" s="91"/>
      <c r="N61" s="91"/>
      <c r="O61" s="91"/>
      <c r="P61" s="91"/>
    </row>
    <row r="62" spans="1:16">
      <c r="B62" s="29" t="s">
        <v>43</v>
      </c>
      <c r="C62" s="92"/>
    </row>
    <row r="63" spans="1:16">
      <c r="B63" s="29"/>
      <c r="C63" s="92"/>
    </row>
    <row r="64" spans="1:16">
      <c r="A64" s="558" t="s">
        <v>44</v>
      </c>
      <c r="B64" s="553" t="s">
        <v>45</v>
      </c>
      <c r="C64" s="93"/>
      <c r="D64" s="30">
        <v>15</v>
      </c>
      <c r="E64" s="12">
        <v>550</v>
      </c>
      <c r="F64" s="13">
        <f t="shared" ref="F64:F99" si="25">E64/D64</f>
        <v>36.666666666666664</v>
      </c>
      <c r="H64" s="94"/>
    </row>
    <row r="65" spans="1:8">
      <c r="A65" s="569"/>
      <c r="B65" s="555"/>
      <c r="C65" s="95"/>
      <c r="D65" s="31">
        <v>45</v>
      </c>
      <c r="E65" s="15">
        <v>1570</v>
      </c>
      <c r="F65" s="27">
        <f t="shared" si="25"/>
        <v>34.888888888888886</v>
      </c>
      <c r="H65" s="94"/>
    </row>
    <row r="66" spans="1:8">
      <c r="A66" s="569"/>
      <c r="B66" s="555" t="s">
        <v>46</v>
      </c>
      <c r="C66" s="95"/>
      <c r="D66" s="31">
        <v>15</v>
      </c>
      <c r="E66" s="26">
        <v>950</v>
      </c>
      <c r="F66" s="27">
        <f t="shared" si="25"/>
        <v>63.333333333333336</v>
      </c>
      <c r="H66" s="94"/>
    </row>
    <row r="67" spans="1:8">
      <c r="A67" s="569"/>
      <c r="B67" s="555"/>
      <c r="C67" s="95"/>
      <c r="D67" s="31">
        <v>45</v>
      </c>
      <c r="E67" s="15">
        <v>2710</v>
      </c>
      <c r="F67" s="27">
        <f t="shared" si="25"/>
        <v>60.222222222222221</v>
      </c>
      <c r="H67" s="94"/>
    </row>
    <row r="68" spans="1:8">
      <c r="A68" s="569"/>
      <c r="B68" s="555" t="s">
        <v>47</v>
      </c>
      <c r="C68" s="95"/>
      <c r="D68" s="31">
        <v>15</v>
      </c>
      <c r="E68" s="26">
        <v>1400</v>
      </c>
      <c r="F68" s="27">
        <f t="shared" si="25"/>
        <v>93.333333333333329</v>
      </c>
      <c r="H68" s="94"/>
    </row>
    <row r="69" spans="1:8">
      <c r="A69" s="559"/>
      <c r="B69" s="554"/>
      <c r="C69" s="96"/>
      <c r="D69" s="78">
        <v>45</v>
      </c>
      <c r="E69" s="15">
        <f>F68*0.95*D69</f>
        <v>3989.9999999999995</v>
      </c>
      <c r="F69" s="16">
        <f t="shared" si="25"/>
        <v>88.666666666666657</v>
      </c>
      <c r="H69" s="94"/>
    </row>
    <row r="70" spans="1:8" ht="15" customHeight="1">
      <c r="A70" s="575" t="s">
        <v>85</v>
      </c>
      <c r="B70" s="553" t="s">
        <v>48</v>
      </c>
      <c r="C70" s="93"/>
      <c r="D70" s="30">
        <v>15</v>
      </c>
      <c r="E70" s="12">
        <v>550</v>
      </c>
      <c r="F70" s="13">
        <f t="shared" si="25"/>
        <v>36.666666666666664</v>
      </c>
      <c r="H70" s="94"/>
    </row>
    <row r="71" spans="1:8">
      <c r="A71" s="569"/>
      <c r="B71" s="555"/>
      <c r="C71" s="95"/>
      <c r="D71" s="31">
        <v>45</v>
      </c>
      <c r="E71" s="15">
        <v>1571</v>
      </c>
      <c r="F71" s="27">
        <f t="shared" si="25"/>
        <v>34.911111111111111</v>
      </c>
      <c r="H71" s="94"/>
    </row>
    <row r="72" spans="1:8">
      <c r="A72" s="569"/>
      <c r="B72" s="555" t="s">
        <v>49</v>
      </c>
      <c r="C72" s="95"/>
      <c r="D72" s="31">
        <v>15</v>
      </c>
      <c r="E72" s="26">
        <v>950</v>
      </c>
      <c r="F72" s="27">
        <f t="shared" si="25"/>
        <v>63.333333333333336</v>
      </c>
      <c r="H72" s="94"/>
    </row>
    <row r="73" spans="1:8">
      <c r="A73" s="569"/>
      <c r="B73" s="555"/>
      <c r="C73" s="95"/>
      <c r="D73" s="31">
        <v>45</v>
      </c>
      <c r="E73" s="15">
        <v>2710</v>
      </c>
      <c r="F73" s="27">
        <f t="shared" si="25"/>
        <v>60.222222222222221</v>
      </c>
      <c r="H73" s="94"/>
    </row>
    <row r="74" spans="1:8">
      <c r="A74" s="569"/>
      <c r="B74" s="555" t="s">
        <v>50</v>
      </c>
      <c r="C74" s="95"/>
      <c r="D74" s="31">
        <v>15</v>
      </c>
      <c r="E74" s="26">
        <v>1400</v>
      </c>
      <c r="F74" s="27">
        <f t="shared" si="25"/>
        <v>93.333333333333329</v>
      </c>
      <c r="H74" s="94"/>
    </row>
    <row r="75" spans="1:8">
      <c r="A75" s="559"/>
      <c r="B75" s="554"/>
      <c r="C75" s="96"/>
      <c r="D75" s="78">
        <v>45</v>
      </c>
      <c r="E75" s="15">
        <f>F74*0.95*D75</f>
        <v>3989.9999999999995</v>
      </c>
      <c r="F75" s="16">
        <f t="shared" si="25"/>
        <v>88.666666666666657</v>
      </c>
      <c r="H75" s="94"/>
    </row>
    <row r="76" spans="1:8" ht="15" customHeight="1">
      <c r="A76" s="575" t="s">
        <v>86</v>
      </c>
      <c r="B76" s="553" t="s">
        <v>51</v>
      </c>
      <c r="C76" s="93"/>
      <c r="D76" s="30">
        <v>15</v>
      </c>
      <c r="E76" s="12">
        <v>550</v>
      </c>
      <c r="F76" s="13">
        <f t="shared" si="25"/>
        <v>36.666666666666664</v>
      </c>
      <c r="H76" s="94"/>
    </row>
    <row r="77" spans="1:8">
      <c r="A77" s="569"/>
      <c r="B77" s="555"/>
      <c r="C77" s="95"/>
      <c r="D77" s="31">
        <v>45</v>
      </c>
      <c r="E77" s="15">
        <v>1570</v>
      </c>
      <c r="F77" s="27">
        <f t="shared" si="25"/>
        <v>34.888888888888886</v>
      </c>
      <c r="H77" s="94"/>
    </row>
    <row r="78" spans="1:8">
      <c r="A78" s="569"/>
      <c r="B78" s="555" t="s">
        <v>52</v>
      </c>
      <c r="C78" s="95"/>
      <c r="D78" s="31">
        <v>15</v>
      </c>
      <c r="E78" s="26">
        <v>950</v>
      </c>
      <c r="F78" s="27">
        <f t="shared" si="25"/>
        <v>63.333333333333336</v>
      </c>
      <c r="H78" s="94"/>
    </row>
    <row r="79" spans="1:8">
      <c r="A79" s="569"/>
      <c r="B79" s="555"/>
      <c r="C79" s="95"/>
      <c r="D79" s="31">
        <v>45</v>
      </c>
      <c r="E79" s="15">
        <v>2710</v>
      </c>
      <c r="F79" s="27">
        <f t="shared" si="25"/>
        <v>60.222222222222221</v>
      </c>
      <c r="H79" s="94"/>
    </row>
    <row r="80" spans="1:8">
      <c r="A80" s="569"/>
      <c r="B80" s="555" t="s">
        <v>53</v>
      </c>
      <c r="C80" s="95"/>
      <c r="D80" s="31">
        <v>15</v>
      </c>
      <c r="E80" s="26">
        <v>1400</v>
      </c>
      <c r="F80" s="27">
        <f t="shared" si="25"/>
        <v>93.333333333333329</v>
      </c>
      <c r="H80" s="94"/>
    </row>
    <row r="81" spans="1:8">
      <c r="A81" s="559"/>
      <c r="B81" s="554"/>
      <c r="C81" s="96"/>
      <c r="D81" s="78">
        <v>45</v>
      </c>
      <c r="E81" s="15">
        <f>F80*0.95*D81</f>
        <v>3989.9999999999995</v>
      </c>
      <c r="F81" s="16">
        <f t="shared" si="25"/>
        <v>88.666666666666657</v>
      </c>
      <c r="H81" s="94"/>
    </row>
    <row r="82" spans="1:8" ht="15" customHeight="1">
      <c r="A82" s="575" t="s">
        <v>87</v>
      </c>
      <c r="B82" s="553" t="s">
        <v>54</v>
      </c>
      <c r="C82" s="93"/>
      <c r="D82" s="30">
        <v>15</v>
      </c>
      <c r="E82" s="12">
        <v>550</v>
      </c>
      <c r="F82" s="13">
        <f t="shared" si="25"/>
        <v>36.666666666666664</v>
      </c>
      <c r="H82" s="94"/>
    </row>
    <row r="83" spans="1:8">
      <c r="A83" s="569"/>
      <c r="B83" s="555"/>
      <c r="C83" s="95"/>
      <c r="D83" s="31">
        <v>45</v>
      </c>
      <c r="E83" s="15">
        <v>1570</v>
      </c>
      <c r="F83" s="27">
        <f t="shared" si="25"/>
        <v>34.888888888888886</v>
      </c>
      <c r="H83" s="94"/>
    </row>
    <row r="84" spans="1:8">
      <c r="A84" s="569"/>
      <c r="B84" s="555" t="s">
        <v>55</v>
      </c>
      <c r="C84" s="95"/>
      <c r="D84" s="31">
        <v>15</v>
      </c>
      <c r="E84" s="26">
        <v>950</v>
      </c>
      <c r="F84" s="27">
        <f t="shared" si="25"/>
        <v>63.333333333333336</v>
      </c>
      <c r="H84" s="94"/>
    </row>
    <row r="85" spans="1:8">
      <c r="A85" s="569"/>
      <c r="B85" s="555"/>
      <c r="C85" s="95"/>
      <c r="D85" s="31">
        <v>45</v>
      </c>
      <c r="E85" s="15">
        <v>2710</v>
      </c>
      <c r="F85" s="27">
        <f t="shared" si="25"/>
        <v>60.222222222222221</v>
      </c>
      <c r="H85" s="94"/>
    </row>
    <row r="86" spans="1:8">
      <c r="A86" s="569"/>
      <c r="B86" s="555" t="s">
        <v>56</v>
      </c>
      <c r="C86" s="95"/>
      <c r="D86" s="31">
        <v>15</v>
      </c>
      <c r="E86" s="26">
        <v>1400</v>
      </c>
      <c r="F86" s="27">
        <f t="shared" si="25"/>
        <v>93.333333333333329</v>
      </c>
      <c r="H86" s="94"/>
    </row>
    <row r="87" spans="1:8">
      <c r="A87" s="559"/>
      <c r="B87" s="554"/>
      <c r="C87" s="96"/>
      <c r="D87" s="78">
        <v>45</v>
      </c>
      <c r="E87" s="15">
        <f>F86*0.95*D87</f>
        <v>3989.9999999999995</v>
      </c>
      <c r="F87" s="16">
        <f t="shared" si="25"/>
        <v>88.666666666666657</v>
      </c>
      <c r="H87" s="94"/>
    </row>
    <row r="88" spans="1:8">
      <c r="A88" s="558" t="s">
        <v>57</v>
      </c>
      <c r="B88" s="553" t="s">
        <v>58</v>
      </c>
      <c r="C88" s="93"/>
      <c r="D88" s="30">
        <v>15</v>
      </c>
      <c r="E88" s="12">
        <v>1000</v>
      </c>
      <c r="F88" s="13">
        <f t="shared" si="25"/>
        <v>66.666666666666671</v>
      </c>
      <c r="H88" s="94"/>
    </row>
    <row r="89" spans="1:8">
      <c r="A89" s="569"/>
      <c r="B89" s="555"/>
      <c r="C89" s="95"/>
      <c r="D89" s="31">
        <v>45</v>
      </c>
      <c r="E89" s="15">
        <f>F88*0.95*D89</f>
        <v>2850</v>
      </c>
      <c r="F89" s="27">
        <f t="shared" si="25"/>
        <v>63.333333333333336</v>
      </c>
      <c r="H89" s="94"/>
    </row>
    <row r="90" spans="1:8">
      <c r="A90" s="569"/>
      <c r="B90" s="555" t="s">
        <v>59</v>
      </c>
      <c r="C90" s="95"/>
      <c r="D90" s="31">
        <v>15</v>
      </c>
      <c r="E90" s="26">
        <v>1200</v>
      </c>
      <c r="F90" s="27">
        <f t="shared" si="25"/>
        <v>80</v>
      </c>
      <c r="H90" s="94"/>
    </row>
    <row r="91" spans="1:8">
      <c r="A91" s="569"/>
      <c r="B91" s="555"/>
      <c r="C91" s="95"/>
      <c r="D91" s="31">
        <v>45</v>
      </c>
      <c r="E91" s="15">
        <f>F90*0.95*D91</f>
        <v>3420</v>
      </c>
      <c r="F91" s="27">
        <f t="shared" si="25"/>
        <v>76</v>
      </c>
      <c r="H91" s="94"/>
    </row>
    <row r="92" spans="1:8">
      <c r="A92" s="569"/>
      <c r="B92" s="555" t="s">
        <v>60</v>
      </c>
      <c r="C92" s="95"/>
      <c r="D92" s="31">
        <v>15</v>
      </c>
      <c r="E92" s="26">
        <v>1500</v>
      </c>
      <c r="F92" s="27">
        <f t="shared" si="25"/>
        <v>100</v>
      </c>
      <c r="H92" s="94"/>
    </row>
    <row r="93" spans="1:8">
      <c r="A93" s="559"/>
      <c r="B93" s="554"/>
      <c r="C93" s="96"/>
      <c r="D93" s="78">
        <v>45</v>
      </c>
      <c r="E93" s="15">
        <v>4270</v>
      </c>
      <c r="F93" s="16">
        <f t="shared" si="25"/>
        <v>94.888888888888886</v>
      </c>
      <c r="H93" s="94"/>
    </row>
    <row r="94" spans="1:8" ht="15" customHeight="1">
      <c r="A94" s="575" t="s">
        <v>88</v>
      </c>
      <c r="B94" s="553" t="s">
        <v>61</v>
      </c>
      <c r="C94" s="93"/>
      <c r="D94" s="30">
        <v>15</v>
      </c>
      <c r="E94" s="12">
        <v>1000</v>
      </c>
      <c r="F94" s="13">
        <f t="shared" si="25"/>
        <v>66.666666666666671</v>
      </c>
      <c r="H94" s="94"/>
    </row>
    <row r="95" spans="1:8">
      <c r="A95" s="569"/>
      <c r="B95" s="555"/>
      <c r="C95" s="95"/>
      <c r="D95" s="31">
        <v>45</v>
      </c>
      <c r="E95" s="15">
        <f>F94*0.95*D95</f>
        <v>2850</v>
      </c>
      <c r="F95" s="27">
        <f t="shared" si="25"/>
        <v>63.333333333333336</v>
      </c>
      <c r="H95" s="94"/>
    </row>
    <row r="96" spans="1:8">
      <c r="A96" s="569"/>
      <c r="B96" s="555" t="s">
        <v>62</v>
      </c>
      <c r="C96" s="95"/>
      <c r="D96" s="31">
        <v>15</v>
      </c>
      <c r="E96" s="26">
        <v>1200</v>
      </c>
      <c r="F96" s="27">
        <f t="shared" si="25"/>
        <v>80</v>
      </c>
      <c r="H96" s="94"/>
    </row>
    <row r="97" spans="1:8">
      <c r="A97" s="569"/>
      <c r="B97" s="555"/>
      <c r="C97" s="95"/>
      <c r="D97" s="31">
        <v>45</v>
      </c>
      <c r="E97" s="15">
        <f>F96*0.95*D97</f>
        <v>3420</v>
      </c>
      <c r="F97" s="27">
        <f t="shared" si="25"/>
        <v>76</v>
      </c>
      <c r="H97" s="94"/>
    </row>
    <row r="98" spans="1:8">
      <c r="A98" s="569"/>
      <c r="B98" s="555" t="s">
        <v>63</v>
      </c>
      <c r="C98" s="95"/>
      <c r="D98" s="31">
        <v>15</v>
      </c>
      <c r="E98" s="26">
        <v>1500</v>
      </c>
      <c r="F98" s="27">
        <f t="shared" si="25"/>
        <v>100</v>
      </c>
      <c r="H98" s="94"/>
    </row>
    <row r="99" spans="1:8">
      <c r="A99" s="570"/>
      <c r="B99" s="560"/>
      <c r="C99" s="97"/>
      <c r="D99" s="32">
        <v>45</v>
      </c>
      <c r="E99" s="18">
        <v>4270</v>
      </c>
      <c r="F99" s="19">
        <f t="shared" si="25"/>
        <v>94.888888888888886</v>
      </c>
      <c r="H99" s="94"/>
    </row>
  </sheetData>
  <mergeCells count="104">
    <mergeCell ref="A1:F1"/>
    <mergeCell ref="A2:F2"/>
    <mergeCell ref="B82:B83"/>
    <mergeCell ref="B17:B18"/>
    <mergeCell ref="A59:A60"/>
    <mergeCell ref="B80:B81"/>
    <mergeCell ref="A23:A24"/>
    <mergeCell ref="B64:B65"/>
    <mergeCell ref="B31:B32"/>
    <mergeCell ref="B68:B69"/>
    <mergeCell ref="A43:A44"/>
    <mergeCell ref="B39:B40"/>
    <mergeCell ref="B23:B24"/>
    <mergeCell ref="A3:F3"/>
    <mergeCell ref="B57:B58"/>
    <mergeCell ref="B47:B48"/>
    <mergeCell ref="A55:A56"/>
    <mergeCell ref="A70:A75"/>
    <mergeCell ref="I7:J7"/>
    <mergeCell ref="O15:O16"/>
    <mergeCell ref="A33:A34"/>
    <mergeCell ref="B19:B20"/>
    <mergeCell ref="O17:O18"/>
    <mergeCell ref="B33:B34"/>
    <mergeCell ref="N35:N36"/>
    <mergeCell ref="O41:O42"/>
    <mergeCell ref="A19:A20"/>
    <mergeCell ref="A13:A14"/>
    <mergeCell ref="B11:B12"/>
    <mergeCell ref="O19:O20"/>
    <mergeCell ref="A27:A28"/>
    <mergeCell ref="A11:A12"/>
    <mergeCell ref="A35:A36"/>
    <mergeCell ref="B35:B36"/>
    <mergeCell ref="B13:B14"/>
    <mergeCell ref="N31:N32"/>
    <mergeCell ref="N11:N12"/>
    <mergeCell ref="O11:O12"/>
    <mergeCell ref="N27:N28"/>
    <mergeCell ref="A39:A40"/>
    <mergeCell ref="O27:O28"/>
    <mergeCell ref="O31:O32"/>
    <mergeCell ref="N51:N52"/>
    <mergeCell ref="N39:N40"/>
    <mergeCell ref="B51:B52"/>
    <mergeCell ref="B74:B75"/>
    <mergeCell ref="N47:N48"/>
    <mergeCell ref="B72:B73"/>
    <mergeCell ref="A82:A87"/>
    <mergeCell ref="O43:O44"/>
    <mergeCell ref="O51:O52"/>
    <mergeCell ref="N49:N50"/>
    <mergeCell ref="O39:O40"/>
    <mergeCell ref="A47:A48"/>
    <mergeCell ref="B41:B42"/>
    <mergeCell ref="A41:A42"/>
    <mergeCell ref="B88:B89"/>
    <mergeCell ref="N59:N60"/>
    <mergeCell ref="B70:B71"/>
    <mergeCell ref="B78:B79"/>
    <mergeCell ref="B59:B60"/>
    <mergeCell ref="N33:N34"/>
    <mergeCell ref="B98:B99"/>
    <mergeCell ref="A88:A93"/>
    <mergeCell ref="N15:N16"/>
    <mergeCell ref="B27:B28"/>
    <mergeCell ref="N43:N44"/>
    <mergeCell ref="N19:N20"/>
    <mergeCell ref="A15:A16"/>
    <mergeCell ref="B15:B16"/>
    <mergeCell ref="A17:A18"/>
    <mergeCell ref="B84:B85"/>
    <mergeCell ref="A94:A99"/>
    <mergeCell ref="A31:A32"/>
    <mergeCell ref="N57:N58"/>
    <mergeCell ref="N23:N24"/>
    <mergeCell ref="B94:B95"/>
    <mergeCell ref="A76:A81"/>
    <mergeCell ref="B76:B77"/>
    <mergeCell ref="B66:B67"/>
    <mergeCell ref="B96:B97"/>
    <mergeCell ref="A49:A50"/>
    <mergeCell ref="B43:B44"/>
    <mergeCell ref="O49:O50"/>
    <mergeCell ref="O47:O48"/>
    <mergeCell ref="N17:N18"/>
    <mergeCell ref="N13:N14"/>
    <mergeCell ref="O13:O14"/>
    <mergeCell ref="O23:O24"/>
    <mergeCell ref="O57:O58"/>
    <mergeCell ref="O33:O34"/>
    <mergeCell ref="B49:B50"/>
    <mergeCell ref="N55:N56"/>
    <mergeCell ref="B92:B93"/>
    <mergeCell ref="A64:A69"/>
    <mergeCell ref="B86:B87"/>
    <mergeCell ref="A57:A58"/>
    <mergeCell ref="B55:B56"/>
    <mergeCell ref="O59:O60"/>
    <mergeCell ref="A51:A52"/>
    <mergeCell ref="N41:N42"/>
    <mergeCell ref="O35:O36"/>
    <mergeCell ref="B90:B91"/>
    <mergeCell ref="O55:O56"/>
  </mergeCells>
  <hyperlinks>
    <hyperlink ref="B4" r:id="rId1" xr:uid="{00000000-0004-0000-0500-000000000000}"/>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ВД ПРОДУКЦИЯ</vt:lpstr>
      <vt:lpstr>АЛКИДНАЯ ПРОДУКЦИЯ </vt:lpstr>
      <vt:lpstr>ЛИСТ ДЛЯ ПЕЧАТИ ВД ПРОДУКЦИЯ </vt:lpstr>
      <vt:lpstr>ЛИСТ ДЛЯ ПЕЧАТИ АЛКИДНАЯ </vt:lpstr>
      <vt:lpstr>25%</vt:lpstr>
      <vt:lpstr>Крупнооптовый</vt:lpstr>
      <vt:lpstr>расчет стоимости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X527</dc:creator>
  <cp:lastModifiedBy>Зайцев Денис</cp:lastModifiedBy>
  <cp:lastPrinted>2024-09-03T07:56:04Z</cp:lastPrinted>
  <dcterms:created xsi:type="dcterms:W3CDTF">2015-06-05T12:19:34Z</dcterms:created>
  <dcterms:modified xsi:type="dcterms:W3CDTF">2024-11-13T12:51:38Z</dcterms:modified>
</cp:coreProperties>
</file>